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activeTab="1"/>
  </bookViews>
  <sheets>
    <sheet name="нагрузка сен 2021" sheetId="1" r:id="rId1"/>
    <sheet name="титул сен 2021" sheetId="5" r:id="rId2"/>
    <sheet name="нагрузка янв 2022" sheetId="7" r:id="rId3"/>
    <sheet name="титул янв 2022" sheetId="6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40" i="7"/>
  <c r="G40"/>
  <c r="T38"/>
  <c r="T39" s="1"/>
  <c r="T40" s="1"/>
  <c r="S38"/>
  <c r="S39" s="1"/>
  <c r="S40" s="1"/>
  <c r="V37"/>
  <c r="V38" s="1"/>
  <c r="O37"/>
  <c r="N37"/>
  <c r="N38" s="1"/>
  <c r="M37"/>
  <c r="M38" s="1"/>
  <c r="L37"/>
  <c r="L38" s="1"/>
  <c r="J37"/>
  <c r="F37"/>
  <c r="E37"/>
  <c r="D37"/>
  <c r="D38" s="1"/>
  <c r="C37"/>
  <c r="C38" s="1"/>
  <c r="B37"/>
  <c r="H36"/>
  <c r="W36" s="1"/>
  <c r="R35"/>
  <c r="R37" s="1"/>
  <c r="R38" s="1"/>
  <c r="Q35"/>
  <c r="P35"/>
  <c r="H35"/>
  <c r="H37" s="1"/>
  <c r="V34"/>
  <c r="R34"/>
  <c r="N34"/>
  <c r="M34"/>
  <c r="L34"/>
  <c r="K34"/>
  <c r="J34"/>
  <c r="F34"/>
  <c r="E34"/>
  <c r="E38" s="1"/>
  <c r="D34"/>
  <c r="C34"/>
  <c r="B34"/>
  <c r="R33"/>
  <c r="Q33"/>
  <c r="P33"/>
  <c r="O33"/>
  <c r="U33" s="1"/>
  <c r="W33" s="1"/>
  <c r="K33"/>
  <c r="H33"/>
  <c r="R32"/>
  <c r="Q32"/>
  <c r="P32"/>
  <c r="O32"/>
  <c r="U32" s="1"/>
  <c r="W32" s="1"/>
  <c r="K32"/>
  <c r="H32"/>
  <c r="R31"/>
  <c r="Q31"/>
  <c r="P31"/>
  <c r="O31"/>
  <c r="U31" s="1"/>
  <c r="W31" s="1"/>
  <c r="K31"/>
  <c r="H31"/>
  <c r="R30"/>
  <c r="Q30"/>
  <c r="P30"/>
  <c r="O30"/>
  <c r="U30" s="1"/>
  <c r="W30" s="1"/>
  <c r="K30"/>
  <c r="H30"/>
  <c r="R29"/>
  <c r="Q29"/>
  <c r="Q34" s="1"/>
  <c r="P29"/>
  <c r="P34" s="1"/>
  <c r="P38" s="1"/>
  <c r="O29"/>
  <c r="O34" s="1"/>
  <c r="K29"/>
  <c r="H29"/>
  <c r="H34" s="1"/>
  <c r="V28"/>
  <c r="R28"/>
  <c r="P28"/>
  <c r="O28"/>
  <c r="L28"/>
  <c r="J28"/>
  <c r="F28"/>
  <c r="F38" s="1"/>
  <c r="E28"/>
  <c r="D28"/>
  <c r="C28"/>
  <c r="B28"/>
  <c r="B38" s="1"/>
  <c r="H27"/>
  <c r="W27" s="1"/>
  <c r="R26"/>
  <c r="Q26"/>
  <c r="U26" s="1"/>
  <c r="H26"/>
  <c r="Q25"/>
  <c r="U25" s="1"/>
  <c r="W25" s="1"/>
  <c r="H25"/>
  <c r="Q24"/>
  <c r="Q28" s="1"/>
  <c r="U23"/>
  <c r="U22"/>
  <c r="W22" s="1"/>
  <c r="X22" s="1"/>
  <c r="V20"/>
  <c r="P20"/>
  <c r="O20"/>
  <c r="M20"/>
  <c r="M21" s="1"/>
  <c r="L20"/>
  <c r="L21" s="1"/>
  <c r="L39" s="1"/>
  <c r="L40" s="1"/>
  <c r="K20"/>
  <c r="K21" s="1"/>
  <c r="J20"/>
  <c r="F20"/>
  <c r="F21" s="1"/>
  <c r="F39" s="1"/>
  <c r="F40" s="1"/>
  <c r="E20"/>
  <c r="E21" s="1"/>
  <c r="E39" s="1"/>
  <c r="E40" s="1"/>
  <c r="D20"/>
  <c r="D21" s="1"/>
  <c r="D39" s="1"/>
  <c r="D40" s="1"/>
  <c r="C20"/>
  <c r="R19"/>
  <c r="Q19"/>
  <c r="P19"/>
  <c r="O19"/>
  <c r="N19"/>
  <c r="U19" s="1"/>
  <c r="H19"/>
  <c r="R18"/>
  <c r="R20" s="1"/>
  <c r="R21" s="1"/>
  <c r="R39" s="1"/>
  <c r="R40" s="1"/>
  <c r="Q18"/>
  <c r="Q20" s="1"/>
  <c r="Q21" s="1"/>
  <c r="P18"/>
  <c r="O18"/>
  <c r="N18"/>
  <c r="U18" s="1"/>
  <c r="U20" s="1"/>
  <c r="H18"/>
  <c r="H20" s="1"/>
  <c r="H21" s="1"/>
  <c r="V17"/>
  <c r="Q17"/>
  <c r="M17"/>
  <c r="L17"/>
  <c r="K17"/>
  <c r="J17"/>
  <c r="H17"/>
  <c r="F17"/>
  <c r="E17"/>
  <c r="D17"/>
  <c r="C17"/>
  <c r="C21" s="1"/>
  <c r="C39" s="1"/>
  <c r="C40" s="1"/>
  <c r="B17"/>
  <c r="B21" s="1"/>
  <c r="B39" s="1"/>
  <c r="B40" s="1"/>
  <c r="R16"/>
  <c r="U16" s="1"/>
  <c r="P16"/>
  <c r="O16"/>
  <c r="H16"/>
  <c r="R15"/>
  <c r="P15"/>
  <c r="O15"/>
  <c r="U15" s="1"/>
  <c r="W15" s="1"/>
  <c r="H15"/>
  <c r="R14"/>
  <c r="Q14"/>
  <c r="P14"/>
  <c r="O14"/>
  <c r="N14"/>
  <c r="U14" s="1"/>
  <c r="H14"/>
  <c r="W14" s="1"/>
  <c r="R13"/>
  <c r="Q13"/>
  <c r="P13"/>
  <c r="O13"/>
  <c r="N13"/>
  <c r="U13" s="1"/>
  <c r="H13"/>
  <c r="R12"/>
  <c r="R17" s="1"/>
  <c r="Q12"/>
  <c r="P12"/>
  <c r="P17" s="1"/>
  <c r="O12"/>
  <c r="O17" s="1"/>
  <c r="N12"/>
  <c r="N17" s="1"/>
  <c r="H12"/>
  <c r="V11"/>
  <c r="V21" s="1"/>
  <c r="V39" s="1"/>
  <c r="V40" s="1"/>
  <c r="R11"/>
  <c r="Q11"/>
  <c r="P11"/>
  <c r="O11"/>
  <c r="N11"/>
  <c r="M11"/>
  <c r="L11"/>
  <c r="K11"/>
  <c r="F11"/>
  <c r="E11"/>
  <c r="D11"/>
  <c r="C11"/>
  <c r="B11"/>
  <c r="W10"/>
  <c r="U10"/>
  <c r="H10"/>
  <c r="U9"/>
  <c r="W9" s="1"/>
  <c r="H9"/>
  <c r="U8"/>
  <c r="H8"/>
  <c r="W8" s="1"/>
  <c r="AG28" i="6"/>
  <c r="AF28"/>
  <c r="AD28"/>
  <c r="AE28"/>
  <c r="AG8"/>
  <c r="AG7"/>
  <c r="AG6"/>
  <c r="AF8"/>
  <c r="AF7"/>
  <c r="AF6"/>
  <c r="AE8"/>
  <c r="AD8"/>
  <c r="AE7"/>
  <c r="AE6"/>
  <c r="AD7"/>
  <c r="AD6"/>
  <c r="AA8"/>
  <c r="AB8"/>
  <c r="AC8"/>
  <c r="Z8"/>
  <c r="X8"/>
  <c r="Y7"/>
  <c r="Y8" s="1"/>
  <c r="Y6"/>
  <c r="X7"/>
  <c r="X6"/>
  <c r="O8"/>
  <c r="P8"/>
  <c r="Q8"/>
  <c r="R8"/>
  <c r="S8"/>
  <c r="T8"/>
  <c r="U8"/>
  <c r="V8"/>
  <c r="W8"/>
  <c r="N8"/>
  <c r="M8"/>
  <c r="L8"/>
  <c r="M7"/>
  <c r="L7"/>
  <c r="M6"/>
  <c r="L6"/>
  <c r="E8"/>
  <c r="F8"/>
  <c r="G8"/>
  <c r="H8"/>
  <c r="I8"/>
  <c r="J8"/>
  <c r="K8"/>
  <c r="D8"/>
  <c r="X40" i="1"/>
  <c r="W13" i="7" l="1"/>
  <c r="W16"/>
  <c r="Q39"/>
  <c r="Q40" s="1"/>
  <c r="O21"/>
  <c r="O39" s="1"/>
  <c r="O40" s="1"/>
  <c r="W26"/>
  <c r="P21"/>
  <c r="P39" s="1"/>
  <c r="P40" s="1"/>
  <c r="M39"/>
  <c r="M40" s="1"/>
  <c r="Q38"/>
  <c r="O38"/>
  <c r="N20"/>
  <c r="N21" s="1"/>
  <c r="N39" s="1"/>
  <c r="N40" s="1"/>
  <c r="U29"/>
  <c r="W35"/>
  <c r="W37" s="1"/>
  <c r="W18"/>
  <c r="U12"/>
  <c r="U17" s="1"/>
  <c r="L40" i="1"/>
  <c r="M40"/>
  <c r="N40"/>
  <c r="O40"/>
  <c r="P40"/>
  <c r="Q40"/>
  <c r="R40"/>
  <c r="S40"/>
  <c r="T40"/>
  <c r="V40"/>
  <c r="G40"/>
  <c r="F40"/>
  <c r="E40"/>
  <c r="D40"/>
  <c r="D39"/>
  <c r="C40"/>
  <c r="B40"/>
  <c r="U34" i="7" l="1"/>
  <c r="W29"/>
  <c r="W34" s="1"/>
  <c r="W38"/>
  <c r="W12"/>
  <c r="Q24" i="1"/>
  <c r="Q25"/>
  <c r="Q26"/>
  <c r="R26"/>
  <c r="R28" s="1"/>
  <c r="V20"/>
  <c r="C20"/>
  <c r="D20"/>
  <c r="E20"/>
  <c r="F20"/>
  <c r="H8"/>
  <c r="U8"/>
  <c r="H9"/>
  <c r="U9"/>
  <c r="H10"/>
  <c r="U10"/>
  <c r="B11"/>
  <c r="C11"/>
  <c r="D11"/>
  <c r="E11"/>
  <c r="F11"/>
  <c r="K11"/>
  <c r="L11"/>
  <c r="M11"/>
  <c r="N11"/>
  <c r="O11"/>
  <c r="P11"/>
  <c r="R11"/>
  <c r="V11"/>
  <c r="H12"/>
  <c r="N12"/>
  <c r="O12"/>
  <c r="P12"/>
  <c r="Q12"/>
  <c r="R12"/>
  <c r="H13"/>
  <c r="N13"/>
  <c r="O13"/>
  <c r="P13"/>
  <c r="Q13"/>
  <c r="R13"/>
  <c r="H14"/>
  <c r="N14"/>
  <c r="O14"/>
  <c r="P14"/>
  <c r="Q14"/>
  <c r="R14"/>
  <c r="H15"/>
  <c r="O15"/>
  <c r="P15"/>
  <c r="R15"/>
  <c r="H16"/>
  <c r="O16"/>
  <c r="P16"/>
  <c r="R16"/>
  <c r="B17"/>
  <c r="C17"/>
  <c r="D17"/>
  <c r="E17"/>
  <c r="F17"/>
  <c r="J17"/>
  <c r="K17"/>
  <c r="L17"/>
  <c r="M17"/>
  <c r="V17"/>
  <c r="H18"/>
  <c r="N18"/>
  <c r="O18"/>
  <c r="P18"/>
  <c r="Q18"/>
  <c r="R18"/>
  <c r="H19"/>
  <c r="N19"/>
  <c r="N20" s="1"/>
  <c r="O19"/>
  <c r="P19"/>
  <c r="Q19"/>
  <c r="R19"/>
  <c r="J20"/>
  <c r="K20"/>
  <c r="K21" s="1"/>
  <c r="L20"/>
  <c r="M20"/>
  <c r="U22"/>
  <c r="W22" s="1"/>
  <c r="X22" s="1"/>
  <c r="U23"/>
  <c r="H25"/>
  <c r="H26"/>
  <c r="H27"/>
  <c r="B28"/>
  <c r="C28"/>
  <c r="D28"/>
  <c r="E28"/>
  <c r="F28"/>
  <c r="J28"/>
  <c r="L28"/>
  <c r="O28"/>
  <c r="P28"/>
  <c r="V28"/>
  <c r="H29"/>
  <c r="K29"/>
  <c r="O29"/>
  <c r="P29"/>
  <c r="Q29"/>
  <c r="R29"/>
  <c r="H30"/>
  <c r="K30"/>
  <c r="O30"/>
  <c r="P30"/>
  <c r="Q30"/>
  <c r="R30"/>
  <c r="H31"/>
  <c r="K31"/>
  <c r="O31"/>
  <c r="P31"/>
  <c r="Q31"/>
  <c r="R31"/>
  <c r="H32"/>
  <c r="K32"/>
  <c r="O32"/>
  <c r="P32"/>
  <c r="Q32"/>
  <c r="R32"/>
  <c r="H33"/>
  <c r="K33"/>
  <c r="O33"/>
  <c r="P33"/>
  <c r="Q33"/>
  <c r="R33"/>
  <c r="B34"/>
  <c r="C34"/>
  <c r="D34"/>
  <c r="E34"/>
  <c r="F34"/>
  <c r="J34"/>
  <c r="K34"/>
  <c r="L34"/>
  <c r="M34"/>
  <c r="N34"/>
  <c r="O34"/>
  <c r="V34"/>
  <c r="H35"/>
  <c r="P35"/>
  <c r="Q35"/>
  <c r="R35"/>
  <c r="R37" s="1"/>
  <c r="H36"/>
  <c r="B37"/>
  <c r="C37"/>
  <c r="D37"/>
  <c r="E37"/>
  <c r="F37"/>
  <c r="J37"/>
  <c r="L37"/>
  <c r="M37"/>
  <c r="M38" s="1"/>
  <c r="N37"/>
  <c r="N38" s="1"/>
  <c r="O37"/>
  <c r="S38"/>
  <c r="S39" s="1"/>
  <c r="V37"/>
  <c r="T38"/>
  <c r="T39" s="1"/>
  <c r="L38" l="1"/>
  <c r="M21"/>
  <c r="Q34"/>
  <c r="Q17"/>
  <c r="H37"/>
  <c r="V38"/>
  <c r="Q28"/>
  <c r="W36"/>
  <c r="U32"/>
  <c r="W32" s="1"/>
  <c r="H34"/>
  <c r="Q20"/>
  <c r="L21"/>
  <c r="F21"/>
  <c r="U31"/>
  <c r="W31" s="1"/>
  <c r="R34"/>
  <c r="U29"/>
  <c r="U33"/>
  <c r="W33" s="1"/>
  <c r="U30"/>
  <c r="C38"/>
  <c r="P34"/>
  <c r="P38" s="1"/>
  <c r="D38"/>
  <c r="E38"/>
  <c r="O20"/>
  <c r="U18"/>
  <c r="U19"/>
  <c r="O17"/>
  <c r="C21"/>
  <c r="U15"/>
  <c r="W15" s="1"/>
  <c r="U13"/>
  <c r="W13" s="1"/>
  <c r="E21"/>
  <c r="H17"/>
  <c r="O38"/>
  <c r="U25"/>
  <c r="W25" s="1"/>
  <c r="V21"/>
  <c r="H20"/>
  <c r="D21"/>
  <c r="P20"/>
  <c r="R20"/>
  <c r="W18"/>
  <c r="U26"/>
  <c r="W26" s="1"/>
  <c r="F38"/>
  <c r="B38"/>
  <c r="W27"/>
  <c r="U16"/>
  <c r="W16" s="1"/>
  <c r="P17"/>
  <c r="O21"/>
  <c r="U14"/>
  <c r="W14" s="1"/>
  <c r="R17"/>
  <c r="U12"/>
  <c r="W12" s="1"/>
  <c r="B21"/>
  <c r="M39"/>
  <c r="W10"/>
  <c r="W9"/>
  <c r="Q11"/>
  <c r="W8"/>
  <c r="R38"/>
  <c r="W30"/>
  <c r="W35"/>
  <c r="N17"/>
  <c r="N21" s="1"/>
  <c r="N39" s="1"/>
  <c r="L39" l="1"/>
  <c r="R21"/>
  <c r="F39"/>
  <c r="Q38"/>
  <c r="Q21"/>
  <c r="O39"/>
  <c r="U34"/>
  <c r="U20"/>
  <c r="H21"/>
  <c r="V39"/>
  <c r="W29"/>
  <c r="W34" s="1"/>
  <c r="E39"/>
  <c r="C39"/>
  <c r="B39"/>
  <c r="U17"/>
  <c r="P21"/>
  <c r="P39" s="1"/>
  <c r="R39"/>
  <c r="W37"/>
  <c r="Q39" l="1"/>
  <c r="W38"/>
</calcChain>
</file>

<file path=xl/sharedStrings.xml><?xml version="1.0" encoding="utf-8"?>
<sst xmlns="http://schemas.openxmlformats.org/spreadsheetml/2006/main" count="551" uniqueCount="174">
  <si>
    <t>Кол-во кл/компл            и уч-ся</t>
  </si>
  <si>
    <t>кол-во классов для разд.обучения</t>
  </si>
  <si>
    <t>основная нагрузка</t>
  </si>
  <si>
    <t>всего нагрузка</t>
  </si>
  <si>
    <t>Раздельное обучение</t>
  </si>
  <si>
    <t>Итого по разд обуч</t>
  </si>
  <si>
    <t>всего часов</t>
  </si>
  <si>
    <t>пед ставка</t>
  </si>
  <si>
    <t>кл/комп</t>
  </si>
  <si>
    <t>уч-ся</t>
  </si>
  <si>
    <t>основ</t>
  </si>
  <si>
    <t>труд</t>
  </si>
  <si>
    <t xml:space="preserve"> ф-ра</t>
  </si>
  <si>
    <t>каз яз</t>
  </si>
  <si>
    <t>каз яз и лит</t>
  </si>
  <si>
    <t>самопоз</t>
  </si>
  <si>
    <t>рус яз</t>
  </si>
  <si>
    <t xml:space="preserve">рус яз и лит </t>
  </si>
  <si>
    <t>худтруд</t>
  </si>
  <si>
    <t>физ-ра</t>
  </si>
  <si>
    <t>ин яз</t>
  </si>
  <si>
    <t>инфор</t>
  </si>
  <si>
    <t>проф. физ</t>
  </si>
  <si>
    <t>проф. геог</t>
  </si>
  <si>
    <t>Казахский</t>
  </si>
  <si>
    <t>предшкольный</t>
  </si>
  <si>
    <t>1 класс</t>
  </si>
  <si>
    <t>2 класс</t>
  </si>
  <si>
    <t>3 класс</t>
  </si>
  <si>
    <t>4 класс</t>
  </si>
  <si>
    <t>1-4 класс</t>
  </si>
  <si>
    <t>5 класс</t>
  </si>
  <si>
    <t>6 класс</t>
  </si>
  <si>
    <t>7 класс</t>
  </si>
  <si>
    <t>8 класс</t>
  </si>
  <si>
    <t>9 класс</t>
  </si>
  <si>
    <t>5-9 класс</t>
  </si>
  <si>
    <t>10 класс</t>
  </si>
  <si>
    <t>11 класс</t>
  </si>
  <si>
    <t>10-11 класс</t>
  </si>
  <si>
    <t>Итого</t>
  </si>
  <si>
    <t>Русский</t>
  </si>
  <si>
    <t>Всего</t>
  </si>
  <si>
    <t>всего с предшкол</t>
  </si>
  <si>
    <t>обучен на дому</t>
  </si>
  <si>
    <t>Жеңіс  жалпы  орта білім беретін мектебі</t>
  </si>
  <si>
    <t>(Сынып  және ондағы бала саны)</t>
  </si>
  <si>
    <t>Оқыту тілі</t>
  </si>
  <si>
    <t>Дайындық топ</t>
  </si>
  <si>
    <t>1 сынып</t>
  </si>
  <si>
    <t>2 сынып</t>
  </si>
  <si>
    <t>3 сынып</t>
  </si>
  <si>
    <t>4 сынып</t>
  </si>
  <si>
    <t>1-4 сынып</t>
  </si>
  <si>
    <t>5 сынып</t>
  </si>
  <si>
    <t>6 сынып</t>
  </si>
  <si>
    <t>7 сынып</t>
  </si>
  <si>
    <t>8 сынып</t>
  </si>
  <si>
    <t>9 сынып</t>
  </si>
  <si>
    <t>5-9 сынып</t>
  </si>
  <si>
    <t>10 сынып</t>
  </si>
  <si>
    <t>11 сынып</t>
  </si>
  <si>
    <t>10-11 сынып</t>
  </si>
  <si>
    <t>Барлығы</t>
  </si>
  <si>
    <t>Келісілген</t>
  </si>
  <si>
    <t>Қолы</t>
  </si>
  <si>
    <t>бала саны</t>
  </si>
  <si>
    <t>сынып саны</t>
  </si>
  <si>
    <t>Қазақ</t>
  </si>
  <si>
    <t xml:space="preserve">Орыс </t>
  </si>
  <si>
    <t>І ауысым</t>
  </si>
  <si>
    <t>ІІ ауысым</t>
  </si>
  <si>
    <t>ІІ ауысым барлығы</t>
  </si>
  <si>
    <t>мектепалды даярлық</t>
  </si>
  <si>
    <t>сынып комп</t>
  </si>
  <si>
    <t>Мектеп директоры:</t>
  </si>
  <si>
    <t xml:space="preserve">Ә.Дүйсенбеков </t>
  </si>
  <si>
    <t>Орындаған:</t>
  </si>
  <si>
    <t>ТҮРІ МЕН МАМАНДЫҒЫ БОЙЫНША СЫНЫП КОНТИНГЕНТІ</t>
  </si>
  <si>
    <t>1.Пәндерді тереңдетіп оқыту:сынып/оқушы саны/</t>
  </si>
  <si>
    <t>Пән аттары</t>
  </si>
  <si>
    <t>Қазақ тілі , қазақ әдебиеті</t>
  </si>
  <si>
    <t>Орыс тілі</t>
  </si>
  <si>
    <t>Ағылшын тілі</t>
  </si>
  <si>
    <t>2. Профилдік сынып/оқушы саны/</t>
  </si>
  <si>
    <t>Профилдің атауы</t>
  </si>
  <si>
    <t>қоғамдық-гуманитарлық</t>
  </si>
  <si>
    <t>Жаратылыстану-математикалық</t>
  </si>
  <si>
    <t>3.5 күндік</t>
  </si>
  <si>
    <t>4.Спорт сыныбы</t>
  </si>
  <si>
    <t>5.Ақылы оқыту</t>
  </si>
  <si>
    <t>6.Шет тілдер:</t>
  </si>
  <si>
    <t>Ағылшын</t>
  </si>
  <si>
    <t>7.     Ауысымы</t>
  </si>
  <si>
    <t>8.Оқыту варианты типтік оқу жоспары</t>
  </si>
  <si>
    <t>9.Лингофон кабинет- 1</t>
  </si>
  <si>
    <t>10.Мультимедиялық кабинет-1</t>
  </si>
  <si>
    <t>12.Шеберхана саны(қыз/бала)  4:ұл шеберханасы - 2; қыздар шеберханасы-2</t>
  </si>
  <si>
    <t>13.Спорт залы- 1</t>
  </si>
  <si>
    <t>14.Медкабинет саны- 1</t>
  </si>
  <si>
    <t>15.Асхана саны- 1</t>
  </si>
  <si>
    <t>16.Буфет саны-0</t>
  </si>
  <si>
    <t xml:space="preserve">сш Женис предельная нагрузка на 2021-2022 учебный год     </t>
  </si>
  <si>
    <t>2021 жылдың 1 қыркүйек титулдық тізімі</t>
  </si>
  <si>
    <t>22.5</t>
  </si>
  <si>
    <t>24</t>
  </si>
  <si>
    <t>27</t>
  </si>
  <si>
    <t>100.5</t>
  </si>
  <si>
    <t>31</t>
  </si>
  <si>
    <t>34</t>
  </si>
  <si>
    <t>35</t>
  </si>
  <si>
    <t>36</t>
  </si>
  <si>
    <t>167</t>
  </si>
  <si>
    <t>37</t>
  </si>
  <si>
    <t>72</t>
  </si>
  <si>
    <t>339.5</t>
  </si>
  <si>
    <t>32</t>
  </si>
  <si>
    <t>170</t>
  </si>
  <si>
    <t>342.5</t>
  </si>
  <si>
    <t>45</t>
  </si>
  <si>
    <t>178.5</t>
  </si>
  <si>
    <t>590.5</t>
  </si>
  <si>
    <t>1072.5</t>
  </si>
  <si>
    <t>0.5</t>
  </si>
  <si>
    <t>5.5</t>
  </si>
  <si>
    <t>10.5</t>
  </si>
  <si>
    <t>55.5</t>
  </si>
  <si>
    <t>18.5</t>
  </si>
  <si>
    <t>60.5</t>
  </si>
  <si>
    <t>116</t>
  </si>
  <si>
    <t>50.5</t>
  </si>
  <si>
    <t>215</t>
  </si>
  <si>
    <t>28</t>
  </si>
  <si>
    <t>219</t>
  </si>
  <si>
    <t>565.5</t>
  </si>
  <si>
    <t>278.5</t>
  </si>
  <si>
    <t>3.12</t>
  </si>
  <si>
    <t>1.81</t>
  </si>
  <si>
    <t>4.25</t>
  </si>
  <si>
    <t>13.43</t>
  </si>
  <si>
    <t>2.68</t>
  </si>
  <si>
    <t>3.87</t>
  </si>
  <si>
    <t>2.81</t>
  </si>
  <si>
    <t>5.06</t>
  </si>
  <si>
    <t>2.93</t>
  </si>
  <si>
    <t>17.37</t>
  </si>
  <si>
    <t>2.31</t>
  </si>
  <si>
    <t>2.18</t>
  </si>
  <si>
    <t>4.5</t>
  </si>
  <si>
    <t>35.3</t>
  </si>
  <si>
    <t>3.37</t>
  </si>
  <si>
    <t>4.68</t>
  </si>
  <si>
    <t>13.68</t>
  </si>
  <si>
    <t>4.87</t>
  </si>
  <si>
    <t>4.0</t>
  </si>
  <si>
    <t>5.18</t>
  </si>
  <si>
    <t>4.37</t>
  </si>
  <si>
    <t>4.50</t>
  </si>
  <si>
    <t>23.56</t>
  </si>
  <si>
    <t>5.43</t>
  </si>
  <si>
    <t>42.68</t>
  </si>
  <si>
    <t>11.Оқу кабинетінің саны- 23</t>
  </si>
  <si>
    <t>Р. Алдияров</t>
  </si>
  <si>
    <t>цифр сауат</t>
  </si>
  <si>
    <t>20</t>
  </si>
  <si>
    <t>1072.6</t>
  </si>
  <si>
    <t>1,11</t>
  </si>
  <si>
    <t>1288,5</t>
  </si>
  <si>
    <t>1,75</t>
  </si>
  <si>
    <r>
      <t xml:space="preserve"> </t>
    </r>
    <r>
      <rPr>
        <b/>
        <sz val="12"/>
        <rFont val="Times New Roman"/>
        <family val="1"/>
        <charset val="204"/>
      </rPr>
      <t>на 1 сентября 2021 года</t>
    </r>
  </si>
  <si>
    <t>Директор школы:                                       Дуйсенбеков А.</t>
  </si>
  <si>
    <t>Орындаған:Р.Алдияров</t>
  </si>
  <si>
    <t>2022 жылдың 10 қаңтар титулдық тізімі</t>
  </si>
  <si>
    <t>барлығы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</si>
</sst>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5" fillId="2" borderId="0" xfId="0" applyFont="1" applyFill="1"/>
    <xf numFmtId="0" fontId="16" fillId="2" borderId="0" xfId="0" applyFont="1" applyFill="1"/>
    <xf numFmtId="0" fontId="1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CCFF"/>
      <color rgb="FF66FFFF"/>
      <color rgb="FFFF8BB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7" sqref="I7"/>
    </sheetView>
  </sheetViews>
  <sheetFormatPr defaultRowHeight="15"/>
  <cols>
    <col min="1" max="1" width="10.7109375" customWidth="1"/>
    <col min="2" max="2" width="6.42578125" customWidth="1"/>
    <col min="3" max="3" width="5.85546875" customWidth="1"/>
    <col min="4" max="4" width="5.7109375" customWidth="1"/>
    <col min="5" max="5" width="4.85546875" customWidth="1"/>
    <col min="6" max="6" width="5.7109375" customWidth="1"/>
    <col min="7" max="7" width="8.42578125" customWidth="1"/>
    <col min="8" max="8" width="7.85546875" customWidth="1"/>
    <col min="9" max="9" width="5" customWidth="1"/>
    <col min="10" max="11" width="5.42578125" customWidth="1"/>
    <col min="12" max="12" width="6.42578125" customWidth="1"/>
    <col min="13" max="20" width="5.42578125" customWidth="1"/>
    <col min="21" max="21" width="6.140625" customWidth="1"/>
    <col min="22" max="22" width="5.85546875" customWidth="1"/>
    <col min="23" max="23" width="6" customWidth="1"/>
    <col min="24" max="24" width="6.42578125" customWidth="1"/>
  </cols>
  <sheetData>
    <row r="1" spans="1:24" ht="15.75">
      <c r="A1" s="17"/>
      <c r="B1" s="17"/>
      <c r="C1" s="17"/>
      <c r="D1" s="17"/>
      <c r="E1" s="17"/>
      <c r="F1" s="18"/>
      <c r="G1" s="18"/>
      <c r="H1" s="38" t="s">
        <v>102</v>
      </c>
      <c r="I1" s="39"/>
      <c r="J1" s="39"/>
      <c r="K1" s="39"/>
      <c r="L1" s="39"/>
      <c r="M1" s="39"/>
      <c r="N1" s="39"/>
      <c r="O1" s="39"/>
      <c r="P1" s="39" t="s">
        <v>169</v>
      </c>
      <c r="Q1" s="39"/>
      <c r="R1" s="39"/>
      <c r="S1" s="39"/>
      <c r="T1" s="17"/>
      <c r="U1" s="17"/>
      <c r="V1" s="17"/>
      <c r="W1" s="17"/>
      <c r="X1" s="17"/>
    </row>
    <row r="2" spans="1:24">
      <c r="A2" s="46"/>
      <c r="B2" s="47" t="s">
        <v>0</v>
      </c>
      <c r="C2" s="48"/>
      <c r="D2" s="51" t="s">
        <v>1</v>
      </c>
      <c r="E2" s="52"/>
      <c r="F2" s="53"/>
      <c r="G2" s="45" t="s">
        <v>2</v>
      </c>
      <c r="H2" s="45" t="s">
        <v>3</v>
      </c>
      <c r="I2" s="57" t="s">
        <v>4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  <c r="U2" s="45" t="s">
        <v>5</v>
      </c>
      <c r="V2" s="45" t="s">
        <v>44</v>
      </c>
      <c r="W2" s="45" t="s">
        <v>6</v>
      </c>
      <c r="X2" s="45" t="s">
        <v>7</v>
      </c>
    </row>
    <row r="3" spans="1:24" ht="7.5" customHeight="1">
      <c r="A3" s="46"/>
      <c r="B3" s="49"/>
      <c r="C3" s="50"/>
      <c r="D3" s="54"/>
      <c r="E3" s="55"/>
      <c r="F3" s="56"/>
      <c r="G3" s="45"/>
      <c r="H3" s="45"/>
      <c r="I3" s="60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  <c r="U3" s="45"/>
      <c r="V3" s="45"/>
      <c r="W3" s="45"/>
      <c r="X3" s="45"/>
    </row>
    <row r="4" spans="1:24" ht="24" customHeight="1">
      <c r="A4" s="46"/>
      <c r="B4" s="19" t="s">
        <v>8</v>
      </c>
      <c r="C4" s="19" t="s">
        <v>9</v>
      </c>
      <c r="D4" s="20" t="s">
        <v>10</v>
      </c>
      <c r="E4" s="20" t="s">
        <v>11</v>
      </c>
      <c r="F4" s="20" t="s">
        <v>12</v>
      </c>
      <c r="G4" s="45"/>
      <c r="H4" s="45"/>
      <c r="I4" s="19" t="s">
        <v>163</v>
      </c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45"/>
      <c r="V4" s="45"/>
      <c r="W4" s="45"/>
      <c r="X4" s="45"/>
    </row>
    <row r="5" spans="1:24">
      <c r="A5" s="21" t="s">
        <v>24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 customHeight="1">
      <c r="A6" s="22" t="s">
        <v>25</v>
      </c>
      <c r="B6" s="3">
        <v>1</v>
      </c>
      <c r="C6" s="3">
        <v>21</v>
      </c>
      <c r="D6" s="3">
        <v>20</v>
      </c>
      <c r="E6" s="3"/>
      <c r="F6" s="3"/>
      <c r="G6" s="3">
        <v>20</v>
      </c>
      <c r="H6" s="3">
        <v>20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v>20</v>
      </c>
      <c r="X6" s="23">
        <v>1.1100000000000001</v>
      </c>
    </row>
    <row r="7" spans="1:24">
      <c r="A7" s="24" t="s">
        <v>26</v>
      </c>
      <c r="B7" s="3">
        <v>2</v>
      </c>
      <c r="C7" s="3">
        <v>41</v>
      </c>
      <c r="D7" s="3">
        <v>1</v>
      </c>
      <c r="E7" s="3"/>
      <c r="F7" s="3"/>
      <c r="G7" s="25" t="s">
        <v>104</v>
      </c>
      <c r="H7" s="25" t="s">
        <v>119</v>
      </c>
      <c r="I7" s="3" t="s">
        <v>123</v>
      </c>
      <c r="J7" s="26"/>
      <c r="K7" s="3"/>
      <c r="L7" s="3">
        <v>1</v>
      </c>
      <c r="M7" s="3">
        <v>2</v>
      </c>
      <c r="N7" s="3"/>
      <c r="O7" s="3"/>
      <c r="P7" s="3"/>
      <c r="Q7" s="3">
        <v>2</v>
      </c>
      <c r="R7" s="3"/>
      <c r="S7" s="3"/>
      <c r="T7" s="3"/>
      <c r="U7" s="25" t="s">
        <v>124</v>
      </c>
      <c r="V7" s="3"/>
      <c r="W7" s="25" t="s">
        <v>130</v>
      </c>
      <c r="X7" s="25" t="s">
        <v>136</v>
      </c>
    </row>
    <row r="8" spans="1:24">
      <c r="A8" s="24" t="s">
        <v>27</v>
      </c>
      <c r="B8" s="3">
        <v>1</v>
      </c>
      <c r="C8" s="3">
        <v>26</v>
      </c>
      <c r="D8" s="3">
        <v>1</v>
      </c>
      <c r="E8" s="3"/>
      <c r="F8" s="3"/>
      <c r="G8" s="25" t="s">
        <v>105</v>
      </c>
      <c r="H8" s="3">
        <f>SUM(B8*G8)</f>
        <v>24</v>
      </c>
      <c r="I8" s="3"/>
      <c r="J8" s="26"/>
      <c r="K8" s="3"/>
      <c r="L8" s="3">
        <v>1</v>
      </c>
      <c r="M8" s="3">
        <v>2</v>
      </c>
      <c r="N8" s="3"/>
      <c r="O8" s="3"/>
      <c r="P8" s="3"/>
      <c r="Q8" s="3">
        <v>2</v>
      </c>
      <c r="R8" s="3"/>
      <c r="S8" s="3"/>
      <c r="T8" s="3"/>
      <c r="U8" s="3">
        <f>SUM(I8:S8)</f>
        <v>5</v>
      </c>
      <c r="V8" s="3"/>
      <c r="W8" s="25">
        <f>SUM(H8+U8+V8)</f>
        <v>29</v>
      </c>
      <c r="X8" s="25" t="s">
        <v>137</v>
      </c>
    </row>
    <row r="9" spans="1:24">
      <c r="A9" s="24" t="s">
        <v>28</v>
      </c>
      <c r="B9" s="3">
        <v>2</v>
      </c>
      <c r="C9" s="3">
        <v>31</v>
      </c>
      <c r="D9" s="3"/>
      <c r="E9" s="3"/>
      <c r="F9" s="3"/>
      <c r="G9" s="25" t="s">
        <v>106</v>
      </c>
      <c r="H9" s="3">
        <f>SUM(B9*G9)</f>
        <v>54</v>
      </c>
      <c r="I9" s="3"/>
      <c r="J9" s="26"/>
      <c r="K9" s="3"/>
      <c r="L9" s="3"/>
      <c r="M9" s="3"/>
      <c r="N9" s="3"/>
      <c r="O9" s="3"/>
      <c r="P9" s="3"/>
      <c r="Q9" s="3"/>
      <c r="R9" s="3"/>
      <c r="S9" s="3"/>
      <c r="T9" s="3"/>
      <c r="U9" s="3">
        <f>SUM(I9:S9)</f>
        <v>0</v>
      </c>
      <c r="V9" s="3">
        <v>14</v>
      </c>
      <c r="W9" s="25">
        <f>SUM(H9+U9+V9)</f>
        <v>68</v>
      </c>
      <c r="X9" s="25" t="s">
        <v>138</v>
      </c>
    </row>
    <row r="10" spans="1:24">
      <c r="A10" s="24" t="s">
        <v>29</v>
      </c>
      <c r="B10" s="3">
        <v>2</v>
      </c>
      <c r="C10" s="3">
        <v>37</v>
      </c>
      <c r="D10" s="3"/>
      <c r="E10" s="3"/>
      <c r="F10" s="3"/>
      <c r="G10" s="25" t="s">
        <v>106</v>
      </c>
      <c r="H10" s="3">
        <f>SUM(B10*G10)</f>
        <v>54</v>
      </c>
      <c r="I10" s="3"/>
      <c r="J10" s="26"/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f>SUM(I10:S10)</f>
        <v>0</v>
      </c>
      <c r="V10" s="3">
        <v>14</v>
      </c>
      <c r="W10" s="25">
        <f>SUM(H10+U10+V10)</f>
        <v>68</v>
      </c>
      <c r="X10" s="25" t="s">
        <v>138</v>
      </c>
    </row>
    <row r="11" spans="1:24">
      <c r="A11" s="21" t="s">
        <v>30</v>
      </c>
      <c r="B11" s="27">
        <f>SUM(B7:B10)</f>
        <v>7</v>
      </c>
      <c r="C11" s="27">
        <f t="shared" ref="C11:V11" si="0">SUM(C7:C10)</f>
        <v>135</v>
      </c>
      <c r="D11" s="27">
        <f t="shared" si="0"/>
        <v>2</v>
      </c>
      <c r="E11" s="27">
        <f t="shared" si="0"/>
        <v>0</v>
      </c>
      <c r="F11" s="27">
        <f t="shared" si="0"/>
        <v>0</v>
      </c>
      <c r="G11" s="28" t="s">
        <v>107</v>
      </c>
      <c r="H11" s="29">
        <v>177</v>
      </c>
      <c r="I11" s="27" t="s">
        <v>123</v>
      </c>
      <c r="J11" s="26"/>
      <c r="K11" s="27">
        <f t="shared" si="0"/>
        <v>0</v>
      </c>
      <c r="L11" s="27">
        <f t="shared" si="0"/>
        <v>2</v>
      </c>
      <c r="M11" s="27">
        <f t="shared" si="0"/>
        <v>4</v>
      </c>
      <c r="N11" s="27">
        <f t="shared" si="0"/>
        <v>0</v>
      </c>
      <c r="O11" s="27">
        <f t="shared" si="0"/>
        <v>0</v>
      </c>
      <c r="P11" s="27">
        <f t="shared" si="0"/>
        <v>0</v>
      </c>
      <c r="Q11" s="27">
        <f t="shared" si="0"/>
        <v>4</v>
      </c>
      <c r="R11" s="27">
        <f>SUM(R7:R10)</f>
        <v>0</v>
      </c>
      <c r="S11" s="27"/>
      <c r="T11" s="27"/>
      <c r="U11" s="28" t="s">
        <v>125</v>
      </c>
      <c r="V11" s="27">
        <f t="shared" si="0"/>
        <v>28</v>
      </c>
      <c r="W11" s="28" t="s">
        <v>131</v>
      </c>
      <c r="X11" s="28" t="s">
        <v>139</v>
      </c>
    </row>
    <row r="12" spans="1:24">
      <c r="A12" s="24" t="s">
        <v>31</v>
      </c>
      <c r="B12" s="3">
        <v>1</v>
      </c>
      <c r="C12" s="3">
        <v>24</v>
      </c>
      <c r="D12" s="3">
        <v>1</v>
      </c>
      <c r="E12" s="3">
        <v>1</v>
      </c>
      <c r="F12" s="3">
        <v>1</v>
      </c>
      <c r="G12" s="25" t="s">
        <v>108</v>
      </c>
      <c r="H12" s="3">
        <f>SUM(B12*G12)</f>
        <v>31</v>
      </c>
      <c r="I12" s="3"/>
      <c r="J12" s="3"/>
      <c r="K12" s="3"/>
      <c r="L12" s="3"/>
      <c r="M12" s="3"/>
      <c r="N12" s="3">
        <f>SUM(D12*3)</f>
        <v>3</v>
      </c>
      <c r="O12" s="3">
        <f>E12*2</f>
        <v>2</v>
      </c>
      <c r="P12" s="3">
        <f>F12*3</f>
        <v>3</v>
      </c>
      <c r="Q12" s="3">
        <f>D12*3</f>
        <v>3</v>
      </c>
      <c r="R12" s="3">
        <f>SUM(D12*1)</f>
        <v>1</v>
      </c>
      <c r="S12" s="3"/>
      <c r="T12" s="3"/>
      <c r="U12" s="3">
        <f>SUM(J12:S12)</f>
        <v>12</v>
      </c>
      <c r="V12" s="3"/>
      <c r="W12" s="25">
        <f>SUM(H12+U12+V12)</f>
        <v>43</v>
      </c>
      <c r="X12" s="25" t="s">
        <v>140</v>
      </c>
    </row>
    <row r="13" spans="1:24">
      <c r="A13" s="24" t="s">
        <v>32</v>
      </c>
      <c r="B13" s="3">
        <v>2</v>
      </c>
      <c r="C13" s="3">
        <v>36</v>
      </c>
      <c r="D13" s="3"/>
      <c r="E13" s="3"/>
      <c r="F13" s="3"/>
      <c r="G13" s="25" t="s">
        <v>108</v>
      </c>
      <c r="H13" s="3">
        <f>SUM(B13*G13)</f>
        <v>62</v>
      </c>
      <c r="I13" s="3"/>
      <c r="J13" s="3"/>
      <c r="K13" s="3"/>
      <c r="L13" s="3"/>
      <c r="M13" s="3"/>
      <c r="N13" s="3">
        <f>SUM(D13*3)</f>
        <v>0</v>
      </c>
      <c r="O13" s="3">
        <f>E13*2</f>
        <v>0</v>
      </c>
      <c r="P13" s="3">
        <f>F13*3</f>
        <v>0</v>
      </c>
      <c r="Q13" s="3">
        <f>D13*3</f>
        <v>0</v>
      </c>
      <c r="R13" s="3">
        <f>SUM(D13*1)</f>
        <v>0</v>
      </c>
      <c r="S13" s="3"/>
      <c r="T13" s="3"/>
      <c r="U13" s="3">
        <f>SUM(J13:S13)</f>
        <v>0</v>
      </c>
      <c r="V13" s="3"/>
      <c r="W13" s="25">
        <f>SUM(H13+U13+V13)</f>
        <v>62</v>
      </c>
      <c r="X13" s="25" t="s">
        <v>141</v>
      </c>
    </row>
    <row r="14" spans="1:24">
      <c r="A14" s="24" t="s">
        <v>33</v>
      </c>
      <c r="B14" s="3">
        <v>1</v>
      </c>
      <c r="C14" s="3">
        <v>21</v>
      </c>
      <c r="D14" s="3">
        <v>1</v>
      </c>
      <c r="E14" s="3">
        <v>1</v>
      </c>
      <c r="F14" s="3">
        <v>1</v>
      </c>
      <c r="G14" s="25" t="s">
        <v>109</v>
      </c>
      <c r="H14" s="3">
        <f>SUM(B14*G14)</f>
        <v>34</v>
      </c>
      <c r="I14" s="3"/>
      <c r="J14" s="3"/>
      <c r="K14" s="3"/>
      <c r="L14" s="3"/>
      <c r="M14" s="3"/>
      <c r="N14" s="3">
        <f>SUM(D14*3)</f>
        <v>3</v>
      </c>
      <c r="O14" s="3">
        <f>E14*1</f>
        <v>1</v>
      </c>
      <c r="P14" s="3">
        <f>F14*3</f>
        <v>3</v>
      </c>
      <c r="Q14" s="3">
        <f>D14*3</f>
        <v>3</v>
      </c>
      <c r="R14" s="3">
        <f>SUM(D14*1)</f>
        <v>1</v>
      </c>
      <c r="S14" s="3"/>
      <c r="T14" s="3"/>
      <c r="U14" s="3">
        <f>SUM(J14:S14)</f>
        <v>11</v>
      </c>
      <c r="V14" s="3"/>
      <c r="W14" s="25">
        <f>SUM(H14+U14+V14)</f>
        <v>45</v>
      </c>
      <c r="X14" s="25" t="s">
        <v>142</v>
      </c>
    </row>
    <row r="15" spans="1:24">
      <c r="A15" s="24" t="s">
        <v>34</v>
      </c>
      <c r="B15" s="3">
        <v>2</v>
      </c>
      <c r="C15" s="3">
        <v>37</v>
      </c>
      <c r="D15" s="3">
        <v>1</v>
      </c>
      <c r="E15" s="3">
        <v>1</v>
      </c>
      <c r="F15" s="3">
        <v>1</v>
      </c>
      <c r="G15" s="25" t="s">
        <v>110</v>
      </c>
      <c r="H15" s="3">
        <f>SUM(B15*G15)</f>
        <v>70</v>
      </c>
      <c r="I15" s="3"/>
      <c r="J15" s="3"/>
      <c r="K15" s="3"/>
      <c r="L15" s="3"/>
      <c r="M15" s="3"/>
      <c r="N15" s="3">
        <v>3</v>
      </c>
      <c r="O15" s="3">
        <f>E15*1</f>
        <v>1</v>
      </c>
      <c r="P15" s="3">
        <f>F15*3</f>
        <v>3</v>
      </c>
      <c r="Q15" s="3">
        <v>3</v>
      </c>
      <c r="R15" s="3">
        <f>SUM(D15*1)</f>
        <v>1</v>
      </c>
      <c r="S15" s="3"/>
      <c r="T15" s="3"/>
      <c r="U15" s="3">
        <f>SUM(J15:S15)</f>
        <v>11</v>
      </c>
      <c r="V15" s="3"/>
      <c r="W15" s="25">
        <f>SUM(H15+U15+V15)</f>
        <v>81</v>
      </c>
      <c r="X15" s="25" t="s">
        <v>143</v>
      </c>
    </row>
    <row r="16" spans="1:24">
      <c r="A16" s="24" t="s">
        <v>35</v>
      </c>
      <c r="B16" s="3">
        <v>1</v>
      </c>
      <c r="C16" s="3">
        <v>22</v>
      </c>
      <c r="D16" s="3">
        <v>1</v>
      </c>
      <c r="E16" s="3">
        <v>1</v>
      </c>
      <c r="F16" s="3">
        <v>1</v>
      </c>
      <c r="G16" s="25" t="s">
        <v>111</v>
      </c>
      <c r="H16" s="3">
        <f>SUM(B16*G16)</f>
        <v>36</v>
      </c>
      <c r="I16" s="3"/>
      <c r="J16" s="3"/>
      <c r="K16" s="3"/>
      <c r="L16" s="3"/>
      <c r="M16" s="3"/>
      <c r="N16" s="3">
        <v>3</v>
      </c>
      <c r="O16" s="3">
        <f>E16*1</f>
        <v>1</v>
      </c>
      <c r="P16" s="3">
        <f>F16*3</f>
        <v>3</v>
      </c>
      <c r="Q16" s="3">
        <v>3</v>
      </c>
      <c r="R16" s="3">
        <f>SUM(D16*1)</f>
        <v>1</v>
      </c>
      <c r="S16" s="3"/>
      <c r="T16" s="3"/>
      <c r="U16" s="3">
        <f>SUM(J16:S16)</f>
        <v>11</v>
      </c>
      <c r="V16" s="3"/>
      <c r="W16" s="25">
        <f>SUM(H16+U16+V16)</f>
        <v>47</v>
      </c>
      <c r="X16" s="25" t="s">
        <v>144</v>
      </c>
    </row>
    <row r="17" spans="1:24">
      <c r="A17" s="21" t="s">
        <v>36</v>
      </c>
      <c r="B17" s="27">
        <f>SUM(B12:B16)</f>
        <v>7</v>
      </c>
      <c r="C17" s="27">
        <f t="shared" ref="C17:V17" si="1">SUM(C12:C16)</f>
        <v>140</v>
      </c>
      <c r="D17" s="27">
        <f t="shared" si="1"/>
        <v>4</v>
      </c>
      <c r="E17" s="27">
        <f t="shared" si="1"/>
        <v>4</v>
      </c>
      <c r="F17" s="27">
        <f t="shared" si="1"/>
        <v>4</v>
      </c>
      <c r="G17" s="28" t="s">
        <v>112</v>
      </c>
      <c r="H17" s="27">
        <f t="shared" si="1"/>
        <v>233</v>
      </c>
      <c r="I17" s="27"/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0</v>
      </c>
      <c r="N17" s="27">
        <f t="shared" si="1"/>
        <v>12</v>
      </c>
      <c r="O17" s="27">
        <f t="shared" si="1"/>
        <v>5</v>
      </c>
      <c r="P17" s="27">
        <f t="shared" si="1"/>
        <v>12</v>
      </c>
      <c r="Q17" s="27">
        <f t="shared" si="1"/>
        <v>12</v>
      </c>
      <c r="R17" s="27">
        <f>SUM(R12:R16)</f>
        <v>4</v>
      </c>
      <c r="S17" s="27"/>
      <c r="T17" s="27"/>
      <c r="U17" s="27">
        <f t="shared" si="1"/>
        <v>45</v>
      </c>
      <c r="V17" s="27">
        <f t="shared" si="1"/>
        <v>0</v>
      </c>
      <c r="W17" s="28" t="s">
        <v>135</v>
      </c>
      <c r="X17" s="28" t="s">
        <v>145</v>
      </c>
    </row>
    <row r="18" spans="1:24">
      <c r="A18" s="24" t="s">
        <v>37</v>
      </c>
      <c r="B18" s="3">
        <v>1</v>
      </c>
      <c r="C18" s="3">
        <v>16</v>
      </c>
      <c r="D18" s="3"/>
      <c r="E18" s="3"/>
      <c r="F18" s="3"/>
      <c r="G18" s="25" t="s">
        <v>113</v>
      </c>
      <c r="H18" s="3">
        <f>SUM(B18*G18)</f>
        <v>37</v>
      </c>
      <c r="I18" s="3"/>
      <c r="J18" s="3"/>
      <c r="K18" s="3"/>
      <c r="L18" s="3"/>
      <c r="M18" s="3"/>
      <c r="N18" s="27">
        <f>SUM(D18*1)</f>
        <v>0</v>
      </c>
      <c r="O18" s="3">
        <f>E18*1</f>
        <v>0</v>
      </c>
      <c r="P18" s="3">
        <f>F18*3</f>
        <v>0</v>
      </c>
      <c r="Q18" s="3">
        <f>D18*2</f>
        <v>0</v>
      </c>
      <c r="R18" s="3">
        <f>SUM(D18*1)</f>
        <v>0</v>
      </c>
      <c r="S18" s="3"/>
      <c r="T18" s="3"/>
      <c r="U18" s="3">
        <f>SUM(J18:S18)</f>
        <v>0</v>
      </c>
      <c r="V18" s="3"/>
      <c r="W18" s="25">
        <f>SUM(H18+J18+K18+L18+N18+O18+P18+Q18+R18+V18)</f>
        <v>37</v>
      </c>
      <c r="X18" s="25" t="s">
        <v>146</v>
      </c>
    </row>
    <row r="19" spans="1:24">
      <c r="A19" s="24" t="s">
        <v>38</v>
      </c>
      <c r="B19" s="3">
        <v>1</v>
      </c>
      <c r="C19" s="3">
        <v>9</v>
      </c>
      <c r="D19" s="3"/>
      <c r="E19" s="3"/>
      <c r="F19" s="3"/>
      <c r="G19" s="25" t="s">
        <v>110</v>
      </c>
      <c r="H19" s="3">
        <f>SUM(B19*G19)</f>
        <v>35</v>
      </c>
      <c r="I19" s="3"/>
      <c r="J19" s="3"/>
      <c r="K19" s="3"/>
      <c r="L19" s="3"/>
      <c r="M19" s="3"/>
      <c r="N19" s="27">
        <f>SUM(D19*1)</f>
        <v>0</v>
      </c>
      <c r="O19" s="3">
        <f>E19*1</f>
        <v>0</v>
      </c>
      <c r="P19" s="3">
        <f>F19*3</f>
        <v>0</v>
      </c>
      <c r="Q19" s="3">
        <f>D19*2</f>
        <v>0</v>
      </c>
      <c r="R19" s="3">
        <f>SUM(D19*1)</f>
        <v>0</v>
      </c>
      <c r="S19" s="3"/>
      <c r="T19" s="3"/>
      <c r="U19" s="3">
        <f>SUM(J19:S19)</f>
        <v>0</v>
      </c>
      <c r="V19" s="3">
        <v>0</v>
      </c>
      <c r="W19" s="25" t="s">
        <v>110</v>
      </c>
      <c r="X19" s="25" t="s">
        <v>147</v>
      </c>
    </row>
    <row r="20" spans="1:24">
      <c r="A20" s="21" t="s">
        <v>39</v>
      </c>
      <c r="B20" s="27">
        <v>2</v>
      </c>
      <c r="C20" s="27">
        <f t="shared" ref="C20:V20" si="2">SUM(C18:C19)</f>
        <v>25</v>
      </c>
      <c r="D20" s="27">
        <f t="shared" si="2"/>
        <v>0</v>
      </c>
      <c r="E20" s="27">
        <f t="shared" si="2"/>
        <v>0</v>
      </c>
      <c r="F20" s="27">
        <f t="shared" si="2"/>
        <v>0</v>
      </c>
      <c r="G20" s="28" t="s">
        <v>114</v>
      </c>
      <c r="H20" s="27">
        <f t="shared" si="2"/>
        <v>72</v>
      </c>
      <c r="I20" s="27"/>
      <c r="J20" s="27">
        <f t="shared" si="2"/>
        <v>0</v>
      </c>
      <c r="K20" s="27">
        <f t="shared" si="2"/>
        <v>0</v>
      </c>
      <c r="L20" s="27">
        <f t="shared" si="2"/>
        <v>0</v>
      </c>
      <c r="M20" s="27">
        <f t="shared" si="2"/>
        <v>0</v>
      </c>
      <c r="N20" s="27">
        <f t="shared" si="2"/>
        <v>0</v>
      </c>
      <c r="O20" s="27">
        <f t="shared" si="2"/>
        <v>0</v>
      </c>
      <c r="P20" s="27">
        <f t="shared" si="2"/>
        <v>0</v>
      </c>
      <c r="Q20" s="27">
        <f t="shared" si="2"/>
        <v>0</v>
      </c>
      <c r="R20" s="27">
        <f>SUM(R18:R19)</f>
        <v>0</v>
      </c>
      <c r="S20" s="27"/>
      <c r="T20" s="27"/>
      <c r="U20" s="27">
        <f t="shared" si="2"/>
        <v>0</v>
      </c>
      <c r="V20" s="27">
        <f t="shared" si="2"/>
        <v>0</v>
      </c>
      <c r="W20" s="28" t="s">
        <v>114</v>
      </c>
      <c r="X20" s="28" t="s">
        <v>148</v>
      </c>
    </row>
    <row r="21" spans="1:24">
      <c r="A21" s="21" t="s">
        <v>40</v>
      </c>
      <c r="B21" s="27">
        <f>SUM(B20+B17+B11)</f>
        <v>16</v>
      </c>
      <c r="C21" s="27">
        <f t="shared" ref="C21:V21" si="3">SUM(C20+C17+C11)</f>
        <v>300</v>
      </c>
      <c r="D21" s="27">
        <f t="shared" si="3"/>
        <v>6</v>
      </c>
      <c r="E21" s="27">
        <f t="shared" si="3"/>
        <v>4</v>
      </c>
      <c r="F21" s="27">
        <f t="shared" si="3"/>
        <v>4</v>
      </c>
      <c r="G21" s="28" t="s">
        <v>115</v>
      </c>
      <c r="H21" s="27">
        <f t="shared" si="3"/>
        <v>482</v>
      </c>
      <c r="I21" s="27" t="s">
        <v>123</v>
      </c>
      <c r="J21" s="18"/>
      <c r="K21" s="27">
        <f t="shared" si="3"/>
        <v>0</v>
      </c>
      <c r="L21" s="27">
        <f t="shared" si="3"/>
        <v>2</v>
      </c>
      <c r="M21" s="27">
        <f t="shared" si="3"/>
        <v>4</v>
      </c>
      <c r="N21" s="27">
        <f t="shared" si="3"/>
        <v>12</v>
      </c>
      <c r="O21" s="27">
        <f t="shared" si="3"/>
        <v>5</v>
      </c>
      <c r="P21" s="27">
        <f t="shared" si="3"/>
        <v>12</v>
      </c>
      <c r="Q21" s="27">
        <f t="shared" si="3"/>
        <v>16</v>
      </c>
      <c r="R21" s="27">
        <f>SUM(R20+R17+R11)</f>
        <v>4</v>
      </c>
      <c r="S21" s="27"/>
      <c r="T21" s="27"/>
      <c r="U21" s="28" t="s">
        <v>126</v>
      </c>
      <c r="V21" s="27">
        <f t="shared" si="3"/>
        <v>28</v>
      </c>
      <c r="W21" s="28" t="s">
        <v>134</v>
      </c>
      <c r="X21" s="28" t="s">
        <v>149</v>
      </c>
    </row>
    <row r="22" spans="1:24">
      <c r="A22" s="21" t="s">
        <v>41</v>
      </c>
      <c r="B22" s="3"/>
      <c r="C22" s="3"/>
      <c r="D22" s="3"/>
      <c r="E22" s="3"/>
      <c r="F22" s="3"/>
      <c r="G22" s="2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>
        <f t="shared" ref="U22:U23" si="4">SUM(J22:S22)</f>
        <v>0</v>
      </c>
      <c r="V22" s="3"/>
      <c r="W22" s="25">
        <f>SUM(H22+U22+V22)</f>
        <v>0</v>
      </c>
      <c r="X22" s="25">
        <f t="shared" ref="X22" si="5">SUM(W22/18)</f>
        <v>0</v>
      </c>
    </row>
    <row r="23" spans="1:24" ht="14.25" customHeight="1">
      <c r="A23" s="22" t="s">
        <v>25</v>
      </c>
      <c r="B23" s="3">
        <v>1</v>
      </c>
      <c r="C23" s="3">
        <v>23</v>
      </c>
      <c r="D23" s="3">
        <v>20</v>
      </c>
      <c r="E23" s="3"/>
      <c r="F23" s="3"/>
      <c r="G23" s="25" t="s">
        <v>164</v>
      </c>
      <c r="H23" s="3">
        <v>20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>
        <f t="shared" si="4"/>
        <v>0</v>
      </c>
      <c r="V23" s="3"/>
      <c r="W23" s="25" t="s">
        <v>164</v>
      </c>
      <c r="X23" s="25" t="s">
        <v>166</v>
      </c>
    </row>
    <row r="24" spans="1:24">
      <c r="A24" s="24" t="s">
        <v>26</v>
      </c>
      <c r="B24" s="3">
        <v>1</v>
      </c>
      <c r="C24" s="3">
        <v>23</v>
      </c>
      <c r="D24" s="3">
        <v>1</v>
      </c>
      <c r="E24" s="3"/>
      <c r="F24" s="3"/>
      <c r="G24" s="25" t="s">
        <v>104</v>
      </c>
      <c r="H24" s="25" t="s">
        <v>104</v>
      </c>
      <c r="I24" s="3" t="s">
        <v>123</v>
      </c>
      <c r="J24" s="3">
        <v>2</v>
      </c>
      <c r="K24" s="26"/>
      <c r="L24" s="3">
        <v>1</v>
      </c>
      <c r="M24" s="3"/>
      <c r="N24" s="3"/>
      <c r="O24" s="3"/>
      <c r="P24" s="3"/>
      <c r="Q24" s="3">
        <f>SUM(D24*2)</f>
        <v>2</v>
      </c>
      <c r="R24" s="3"/>
      <c r="S24" s="3"/>
      <c r="T24" s="3"/>
      <c r="U24" s="25" t="s">
        <v>124</v>
      </c>
      <c r="V24" s="3"/>
      <c r="W24" s="25" t="s">
        <v>132</v>
      </c>
      <c r="X24" s="25" t="s">
        <v>168</v>
      </c>
    </row>
    <row r="25" spans="1:24">
      <c r="A25" s="24" t="s">
        <v>27</v>
      </c>
      <c r="B25" s="3">
        <v>2</v>
      </c>
      <c r="C25" s="3">
        <v>40</v>
      </c>
      <c r="D25" s="3">
        <v>1</v>
      </c>
      <c r="E25" s="3"/>
      <c r="F25" s="3"/>
      <c r="G25" s="25" t="s">
        <v>105</v>
      </c>
      <c r="H25" s="3">
        <f>SUM(B25*G25)</f>
        <v>48</v>
      </c>
      <c r="I25" s="3"/>
      <c r="J25" s="3">
        <v>3</v>
      </c>
      <c r="K25" s="26"/>
      <c r="L25" s="3">
        <v>1</v>
      </c>
      <c r="M25" s="3"/>
      <c r="N25" s="3"/>
      <c r="O25" s="3"/>
      <c r="P25" s="3"/>
      <c r="Q25" s="3">
        <f>SUM(D25*2)</f>
        <v>2</v>
      </c>
      <c r="R25" s="3"/>
      <c r="S25" s="3"/>
      <c r="T25" s="3"/>
      <c r="U25" s="3">
        <f>SUM(I25:S25)</f>
        <v>6</v>
      </c>
      <c r="V25" s="3">
        <v>0</v>
      </c>
      <c r="W25" s="25">
        <f>SUM(H25+U25+V25)</f>
        <v>54</v>
      </c>
      <c r="X25" s="25" t="s">
        <v>150</v>
      </c>
    </row>
    <row r="26" spans="1:24">
      <c r="A26" s="24" t="s">
        <v>28</v>
      </c>
      <c r="B26" s="3">
        <v>2</v>
      </c>
      <c r="C26" s="3">
        <v>39</v>
      </c>
      <c r="D26" s="3">
        <v>1</v>
      </c>
      <c r="E26" s="3"/>
      <c r="F26" s="3"/>
      <c r="G26" s="25" t="s">
        <v>106</v>
      </c>
      <c r="H26" s="3">
        <f>SUM(B26*G26)</f>
        <v>54</v>
      </c>
      <c r="I26" s="3"/>
      <c r="J26" s="3">
        <v>3</v>
      </c>
      <c r="K26" s="26"/>
      <c r="L26" s="3">
        <v>1</v>
      </c>
      <c r="M26" s="3"/>
      <c r="N26" s="3"/>
      <c r="O26" s="3"/>
      <c r="P26" s="3"/>
      <c r="Q26" s="3">
        <f>SUM(D26*2)</f>
        <v>2</v>
      </c>
      <c r="R26" s="3">
        <f>SUM(D26*1)</f>
        <v>1</v>
      </c>
      <c r="S26" s="3"/>
      <c r="T26" s="3"/>
      <c r="U26" s="3">
        <f>SUM(I26:S26)</f>
        <v>7</v>
      </c>
      <c r="V26" s="3">
        <v>14</v>
      </c>
      <c r="W26" s="25">
        <f>SUM(H26+U26+V26)</f>
        <v>75</v>
      </c>
      <c r="X26" s="25" t="s">
        <v>151</v>
      </c>
    </row>
    <row r="27" spans="1:24">
      <c r="A27" s="24" t="s">
        <v>29</v>
      </c>
      <c r="B27" s="3">
        <v>2</v>
      </c>
      <c r="C27" s="3">
        <v>37</v>
      </c>
      <c r="D27" s="3"/>
      <c r="E27" s="3"/>
      <c r="F27" s="3"/>
      <c r="G27" s="25" t="s">
        <v>106</v>
      </c>
      <c r="H27" s="3">
        <f>SUM(B27*G27)</f>
        <v>54</v>
      </c>
      <c r="I27" s="3"/>
      <c r="J27" s="3"/>
      <c r="K27" s="26"/>
      <c r="L27" s="3"/>
      <c r="M27" s="3"/>
      <c r="N27" s="3"/>
      <c r="O27" s="3"/>
      <c r="P27" s="3"/>
      <c r="Q27" s="3"/>
      <c r="R27" s="3"/>
      <c r="S27" s="3"/>
      <c r="T27" s="3"/>
      <c r="U27" s="3">
        <v>0</v>
      </c>
      <c r="V27" s="3">
        <v>8</v>
      </c>
      <c r="W27" s="25">
        <f>SUM(H27+U27+V27)</f>
        <v>62</v>
      </c>
      <c r="X27" s="25" t="s">
        <v>150</v>
      </c>
    </row>
    <row r="28" spans="1:24">
      <c r="A28" s="21" t="s">
        <v>30</v>
      </c>
      <c r="B28" s="27">
        <f t="shared" ref="B28:V28" si="6">SUM(B24:B27)</f>
        <v>7</v>
      </c>
      <c r="C28" s="27">
        <f t="shared" si="6"/>
        <v>139</v>
      </c>
      <c r="D28" s="27">
        <f t="shared" si="6"/>
        <v>3</v>
      </c>
      <c r="E28" s="27">
        <f t="shared" si="6"/>
        <v>0</v>
      </c>
      <c r="F28" s="27">
        <f t="shared" si="6"/>
        <v>0</v>
      </c>
      <c r="G28" s="28" t="s">
        <v>107</v>
      </c>
      <c r="H28" s="27" t="s">
        <v>120</v>
      </c>
      <c r="I28" s="27" t="s">
        <v>123</v>
      </c>
      <c r="J28" s="27">
        <f>SUM(J24:J27)</f>
        <v>8</v>
      </c>
      <c r="K28" s="26"/>
      <c r="L28" s="27">
        <f t="shared" si="6"/>
        <v>3</v>
      </c>
      <c r="M28" s="27"/>
      <c r="N28" s="27"/>
      <c r="O28" s="27">
        <f t="shared" si="6"/>
        <v>0</v>
      </c>
      <c r="P28" s="27">
        <f t="shared" si="6"/>
        <v>0</v>
      </c>
      <c r="Q28" s="27">
        <f t="shared" si="6"/>
        <v>6</v>
      </c>
      <c r="R28" s="27">
        <f>SUM(R24:R27)</f>
        <v>1</v>
      </c>
      <c r="S28" s="27"/>
      <c r="T28" s="27"/>
      <c r="U28" s="28" t="s">
        <v>127</v>
      </c>
      <c r="V28" s="27">
        <f t="shared" si="6"/>
        <v>22</v>
      </c>
      <c r="W28" s="28" t="s">
        <v>133</v>
      </c>
      <c r="X28" s="28" t="s">
        <v>152</v>
      </c>
    </row>
    <row r="29" spans="1:24">
      <c r="A29" s="24" t="s">
        <v>31</v>
      </c>
      <c r="B29" s="3">
        <v>2</v>
      </c>
      <c r="C29" s="3">
        <v>39</v>
      </c>
      <c r="D29" s="3">
        <v>1</v>
      </c>
      <c r="E29" s="3">
        <v>1</v>
      </c>
      <c r="F29" s="3">
        <v>1</v>
      </c>
      <c r="G29" s="25" t="s">
        <v>116</v>
      </c>
      <c r="H29" s="3">
        <f>SUM(B29*G29)</f>
        <v>64</v>
      </c>
      <c r="I29" s="3"/>
      <c r="J29" s="3"/>
      <c r="K29" s="3">
        <f>D29*5</f>
        <v>5</v>
      </c>
      <c r="L29" s="3"/>
      <c r="M29" s="3"/>
      <c r="N29" s="3"/>
      <c r="O29" s="3">
        <f>E29*2</f>
        <v>2</v>
      </c>
      <c r="P29" s="3">
        <f>F29*3</f>
        <v>3</v>
      </c>
      <c r="Q29" s="3">
        <f>D29*3</f>
        <v>3</v>
      </c>
      <c r="R29" s="3">
        <f>SUM(D29*1)</f>
        <v>1</v>
      </c>
      <c r="S29" s="3"/>
      <c r="T29" s="3"/>
      <c r="U29" s="3">
        <f>SUM(J29:S29)</f>
        <v>14</v>
      </c>
      <c r="V29" s="3">
        <v>10</v>
      </c>
      <c r="W29" s="25">
        <f>SUM(H29+U29+V29)</f>
        <v>88</v>
      </c>
      <c r="X29" s="25" t="s">
        <v>153</v>
      </c>
    </row>
    <row r="30" spans="1:24">
      <c r="A30" s="24" t="s">
        <v>32</v>
      </c>
      <c r="B30" s="3">
        <v>2</v>
      </c>
      <c r="C30" s="3">
        <v>33</v>
      </c>
      <c r="D30" s="3"/>
      <c r="E30" s="3"/>
      <c r="F30" s="3"/>
      <c r="G30" s="25" t="s">
        <v>116</v>
      </c>
      <c r="H30" s="3">
        <f>SUM(B30*G30)</f>
        <v>64</v>
      </c>
      <c r="I30" s="3"/>
      <c r="J30" s="3"/>
      <c r="K30" s="3">
        <f>D30*5</f>
        <v>0</v>
      </c>
      <c r="L30" s="3"/>
      <c r="M30" s="3"/>
      <c r="N30" s="3"/>
      <c r="O30" s="3">
        <f>E30*2</f>
        <v>0</v>
      </c>
      <c r="P30" s="3">
        <f>F30*3</f>
        <v>0</v>
      </c>
      <c r="Q30" s="3">
        <f>D30*3</f>
        <v>0</v>
      </c>
      <c r="R30" s="3">
        <f>SUM(D30*1)</f>
        <v>0</v>
      </c>
      <c r="S30" s="3"/>
      <c r="T30" s="3"/>
      <c r="U30" s="3">
        <f>SUM(J30:S30)</f>
        <v>0</v>
      </c>
      <c r="V30" s="3"/>
      <c r="W30" s="25">
        <f>SUM(H30+U30+V30)</f>
        <v>64</v>
      </c>
      <c r="X30" s="25" t="s">
        <v>154</v>
      </c>
    </row>
    <row r="31" spans="1:24">
      <c r="A31" s="24" t="s">
        <v>33</v>
      </c>
      <c r="B31" s="3">
        <v>2</v>
      </c>
      <c r="C31" s="3">
        <v>35</v>
      </c>
      <c r="D31" s="3">
        <v>1</v>
      </c>
      <c r="E31" s="3">
        <v>1</v>
      </c>
      <c r="F31" s="3">
        <v>1</v>
      </c>
      <c r="G31" s="25" t="s">
        <v>110</v>
      </c>
      <c r="H31" s="3">
        <f>SUM(B31*G31)</f>
        <v>70</v>
      </c>
      <c r="I31" s="3"/>
      <c r="J31" s="3"/>
      <c r="K31" s="3">
        <f>D31*5</f>
        <v>5</v>
      </c>
      <c r="L31" s="3"/>
      <c r="M31" s="3"/>
      <c r="N31" s="3"/>
      <c r="O31" s="3">
        <f>E31*1</f>
        <v>1</v>
      </c>
      <c r="P31" s="3">
        <f>F31*3</f>
        <v>3</v>
      </c>
      <c r="Q31" s="3">
        <f>D31*3</f>
        <v>3</v>
      </c>
      <c r="R31" s="3">
        <f>SUM(D31*1)</f>
        <v>1</v>
      </c>
      <c r="S31" s="3"/>
      <c r="T31" s="3"/>
      <c r="U31" s="3">
        <f>SUM(J31:S31)</f>
        <v>13</v>
      </c>
      <c r="V31" s="3"/>
      <c r="W31" s="25">
        <f>SUM(H31+U31+V31)</f>
        <v>83</v>
      </c>
      <c r="X31" s="25" t="s">
        <v>155</v>
      </c>
    </row>
    <row r="32" spans="1:24">
      <c r="A32" s="24" t="s">
        <v>34</v>
      </c>
      <c r="B32" s="3">
        <v>2</v>
      </c>
      <c r="C32" s="3">
        <v>34</v>
      </c>
      <c r="D32" s="3"/>
      <c r="E32" s="3"/>
      <c r="F32" s="3"/>
      <c r="G32" s="25" t="s">
        <v>110</v>
      </c>
      <c r="H32" s="3">
        <f>SUM(B32*G32)</f>
        <v>70</v>
      </c>
      <c r="I32" s="3"/>
      <c r="J32" s="3"/>
      <c r="K32" s="3">
        <f>D32*5</f>
        <v>0</v>
      </c>
      <c r="L32" s="3"/>
      <c r="M32" s="3"/>
      <c r="N32" s="3"/>
      <c r="O32" s="3">
        <f>E32*1</f>
        <v>0</v>
      </c>
      <c r="P32" s="3">
        <f>F32*3</f>
        <v>0</v>
      </c>
      <c r="Q32" s="3">
        <f>D32*3</f>
        <v>0</v>
      </c>
      <c r="R32" s="3">
        <f>SUM(D32*1)</f>
        <v>0</v>
      </c>
      <c r="S32" s="3"/>
      <c r="T32" s="3"/>
      <c r="U32" s="3">
        <f>SUM(J32:S32)</f>
        <v>0</v>
      </c>
      <c r="V32" s="3"/>
      <c r="W32" s="25">
        <f>SUM(H32+U32+V32)</f>
        <v>70</v>
      </c>
      <c r="X32" s="25" t="s">
        <v>156</v>
      </c>
    </row>
    <row r="33" spans="1:24">
      <c r="A33" s="24" t="s">
        <v>35</v>
      </c>
      <c r="B33" s="3">
        <v>2</v>
      </c>
      <c r="C33" s="3">
        <v>33</v>
      </c>
      <c r="D33" s="3"/>
      <c r="E33" s="3"/>
      <c r="F33" s="3"/>
      <c r="G33" s="25" t="s">
        <v>111</v>
      </c>
      <c r="H33" s="3">
        <f>SUM(B33*G33)</f>
        <v>72</v>
      </c>
      <c r="I33" s="3"/>
      <c r="J33" s="3"/>
      <c r="K33" s="3">
        <f>D33*5</f>
        <v>0</v>
      </c>
      <c r="L33" s="3"/>
      <c r="M33" s="3"/>
      <c r="N33" s="3"/>
      <c r="O33" s="3">
        <f>E33*1</f>
        <v>0</v>
      </c>
      <c r="P33" s="3">
        <f>F33*3</f>
        <v>0</v>
      </c>
      <c r="Q33" s="3">
        <f>D33*3</f>
        <v>0</v>
      </c>
      <c r="R33" s="3">
        <f>SUM(D33*1)</f>
        <v>0</v>
      </c>
      <c r="S33" s="3"/>
      <c r="T33" s="3"/>
      <c r="U33" s="3">
        <f>SUM(J33:S33)</f>
        <v>0</v>
      </c>
      <c r="V33" s="3"/>
      <c r="W33" s="25">
        <f>SUM(H33+U33+V33)</f>
        <v>72</v>
      </c>
      <c r="X33" s="25" t="s">
        <v>157</v>
      </c>
    </row>
    <row r="34" spans="1:24">
      <c r="A34" s="21" t="s">
        <v>36</v>
      </c>
      <c r="B34" s="27">
        <f>SUM(B29:B33)</f>
        <v>10</v>
      </c>
      <c r="C34" s="27">
        <f t="shared" ref="C34:W34" si="7">SUM(C29:C33)</f>
        <v>174</v>
      </c>
      <c r="D34" s="27">
        <f t="shared" si="7"/>
        <v>2</v>
      </c>
      <c r="E34" s="27">
        <f t="shared" si="7"/>
        <v>2</v>
      </c>
      <c r="F34" s="27">
        <f t="shared" si="7"/>
        <v>2</v>
      </c>
      <c r="G34" s="28" t="s">
        <v>117</v>
      </c>
      <c r="H34" s="27">
        <f t="shared" si="7"/>
        <v>340</v>
      </c>
      <c r="I34" s="27"/>
      <c r="J34" s="27">
        <f t="shared" si="7"/>
        <v>0</v>
      </c>
      <c r="K34" s="27">
        <f t="shared" si="7"/>
        <v>10</v>
      </c>
      <c r="L34" s="27">
        <f t="shared" si="7"/>
        <v>0</v>
      </c>
      <c r="M34" s="27">
        <f t="shared" si="7"/>
        <v>0</v>
      </c>
      <c r="N34" s="27">
        <f t="shared" si="7"/>
        <v>0</v>
      </c>
      <c r="O34" s="27">
        <f t="shared" si="7"/>
        <v>3</v>
      </c>
      <c r="P34" s="27">
        <f t="shared" si="7"/>
        <v>6</v>
      </c>
      <c r="Q34" s="27">
        <f t="shared" si="7"/>
        <v>6</v>
      </c>
      <c r="R34" s="27">
        <f>SUM(R29:R33)</f>
        <v>2</v>
      </c>
      <c r="S34" s="27"/>
      <c r="T34" s="27"/>
      <c r="U34" s="27">
        <f t="shared" si="7"/>
        <v>27</v>
      </c>
      <c r="V34" s="27">
        <f t="shared" si="7"/>
        <v>10</v>
      </c>
      <c r="W34" s="28">
        <f t="shared" si="7"/>
        <v>377</v>
      </c>
      <c r="X34" s="28" t="s">
        <v>158</v>
      </c>
    </row>
    <row r="35" spans="1:24">
      <c r="A35" s="24" t="s">
        <v>37</v>
      </c>
      <c r="B35" s="3">
        <v>1</v>
      </c>
      <c r="C35" s="3">
        <v>7</v>
      </c>
      <c r="D35" s="3"/>
      <c r="E35" s="3"/>
      <c r="F35" s="3"/>
      <c r="G35" s="25" t="s">
        <v>113</v>
      </c>
      <c r="H35" s="3">
        <f>SUM(B35*G35)</f>
        <v>37</v>
      </c>
      <c r="I35" s="3"/>
      <c r="J35" s="3"/>
      <c r="K35" s="3"/>
      <c r="L35" s="3"/>
      <c r="M35" s="3"/>
      <c r="N35" s="3"/>
      <c r="O35" s="3"/>
      <c r="P35" s="3">
        <f>F35*3</f>
        <v>0</v>
      </c>
      <c r="Q35" s="3">
        <f>D35*3</f>
        <v>0</v>
      </c>
      <c r="R35" s="3">
        <f>SUM(D35*2)</f>
        <v>0</v>
      </c>
      <c r="S35" s="14"/>
      <c r="T35" s="14"/>
      <c r="U35" s="3"/>
      <c r="V35" s="3"/>
      <c r="W35" s="25">
        <f>SUM(H35+U35+V35)</f>
        <v>37</v>
      </c>
      <c r="X35" s="25" t="s">
        <v>146</v>
      </c>
    </row>
    <row r="36" spans="1:24">
      <c r="A36" s="24" t="s">
        <v>38</v>
      </c>
      <c r="B36" s="3">
        <v>1</v>
      </c>
      <c r="C36" s="3">
        <v>20</v>
      </c>
      <c r="D36" s="3">
        <v>1</v>
      </c>
      <c r="E36" s="3">
        <v>1</v>
      </c>
      <c r="F36" s="3">
        <v>1</v>
      </c>
      <c r="G36" s="25" t="s">
        <v>110</v>
      </c>
      <c r="H36" s="3">
        <f>SUM(B36*G36)</f>
        <v>35</v>
      </c>
      <c r="I36" s="3"/>
      <c r="J36" s="3"/>
      <c r="K36" s="3">
        <v>3</v>
      </c>
      <c r="L36" s="3"/>
      <c r="M36" s="3"/>
      <c r="N36" s="3"/>
      <c r="O36" s="3"/>
      <c r="P36" s="3">
        <v>2</v>
      </c>
      <c r="Q36" s="3">
        <v>2</v>
      </c>
      <c r="R36" s="3">
        <v>2</v>
      </c>
      <c r="S36" s="3">
        <v>3</v>
      </c>
      <c r="T36" s="3">
        <v>3</v>
      </c>
      <c r="U36" s="3">
        <v>15</v>
      </c>
      <c r="V36" s="3"/>
      <c r="W36" s="25">
        <f>SUM(H36+U36+V36)</f>
        <v>50</v>
      </c>
      <c r="X36" s="25" t="s">
        <v>136</v>
      </c>
    </row>
    <row r="37" spans="1:24">
      <c r="A37" s="21" t="s">
        <v>39</v>
      </c>
      <c r="B37" s="27">
        <f>SUM(B35:B36)</f>
        <v>2</v>
      </c>
      <c r="C37" s="27">
        <f t="shared" ref="C37:W37" si="8">SUM(C35:C36)</f>
        <v>27</v>
      </c>
      <c r="D37" s="27">
        <f t="shared" si="8"/>
        <v>1</v>
      </c>
      <c r="E37" s="27">
        <f t="shared" si="8"/>
        <v>1</v>
      </c>
      <c r="F37" s="27">
        <f t="shared" si="8"/>
        <v>1</v>
      </c>
      <c r="G37" s="27">
        <v>72</v>
      </c>
      <c r="H37" s="27">
        <f t="shared" si="8"/>
        <v>72</v>
      </c>
      <c r="I37" s="27"/>
      <c r="J37" s="27">
        <f t="shared" si="8"/>
        <v>0</v>
      </c>
      <c r="K37" s="27">
        <v>3</v>
      </c>
      <c r="L37" s="27">
        <f t="shared" si="8"/>
        <v>0</v>
      </c>
      <c r="M37" s="27">
        <f t="shared" si="8"/>
        <v>0</v>
      </c>
      <c r="N37" s="27">
        <f t="shared" si="8"/>
        <v>0</v>
      </c>
      <c r="O37" s="27">
        <f t="shared" si="8"/>
        <v>0</v>
      </c>
      <c r="P37" s="27">
        <v>2</v>
      </c>
      <c r="Q37" s="27">
        <v>2</v>
      </c>
      <c r="R37" s="27">
        <f>SUM(R35:R36)</f>
        <v>2</v>
      </c>
      <c r="S37" s="27">
        <v>3</v>
      </c>
      <c r="T37" s="27">
        <v>3</v>
      </c>
      <c r="U37" s="27">
        <v>15</v>
      </c>
      <c r="V37" s="27">
        <f t="shared" si="8"/>
        <v>0</v>
      </c>
      <c r="W37" s="28">
        <f t="shared" si="8"/>
        <v>87</v>
      </c>
      <c r="X37" s="28" t="s">
        <v>159</v>
      </c>
    </row>
    <row r="38" spans="1:24">
      <c r="A38" s="21" t="s">
        <v>40</v>
      </c>
      <c r="B38" s="27">
        <f>SUM(B37+B34+B28)</f>
        <v>19</v>
      </c>
      <c r="C38" s="27">
        <f t="shared" ref="C38:W38" si="9">SUM(C37+C34+C28)</f>
        <v>340</v>
      </c>
      <c r="D38" s="27">
        <f t="shared" si="9"/>
        <v>6</v>
      </c>
      <c r="E38" s="27">
        <f t="shared" si="9"/>
        <v>3</v>
      </c>
      <c r="F38" s="27">
        <f t="shared" si="9"/>
        <v>3</v>
      </c>
      <c r="G38" s="27" t="s">
        <v>118</v>
      </c>
      <c r="H38" s="27" t="s">
        <v>121</v>
      </c>
      <c r="I38" s="27">
        <v>0.5</v>
      </c>
      <c r="J38" s="27">
        <v>8</v>
      </c>
      <c r="K38" s="27">
        <v>13</v>
      </c>
      <c r="L38" s="27">
        <f t="shared" si="9"/>
        <v>3</v>
      </c>
      <c r="M38" s="27">
        <f t="shared" si="9"/>
        <v>0</v>
      </c>
      <c r="N38" s="27">
        <f t="shared" si="9"/>
        <v>0</v>
      </c>
      <c r="O38" s="27">
        <f t="shared" si="9"/>
        <v>3</v>
      </c>
      <c r="P38" s="27">
        <f t="shared" si="9"/>
        <v>8</v>
      </c>
      <c r="Q38" s="27">
        <f t="shared" si="9"/>
        <v>14</v>
      </c>
      <c r="R38" s="27">
        <f>SUM(R37+R34+R28)</f>
        <v>5</v>
      </c>
      <c r="S38" s="27">
        <f t="shared" ref="S38:T38" si="10">SUM(S37+S34+S28)</f>
        <v>3</v>
      </c>
      <c r="T38" s="27">
        <f t="shared" si="10"/>
        <v>3</v>
      </c>
      <c r="U38" s="28" t="s">
        <v>128</v>
      </c>
      <c r="V38" s="27">
        <f t="shared" si="9"/>
        <v>32</v>
      </c>
      <c r="W38" s="27">
        <f t="shared" si="9"/>
        <v>683</v>
      </c>
      <c r="X38" s="30" t="s">
        <v>160</v>
      </c>
    </row>
    <row r="39" spans="1:24">
      <c r="A39" s="31" t="s">
        <v>42</v>
      </c>
      <c r="B39" s="27">
        <f t="shared" ref="B39:V40" si="11">SUM(B21+B38)</f>
        <v>35</v>
      </c>
      <c r="C39" s="27">
        <f t="shared" si="11"/>
        <v>640</v>
      </c>
      <c r="D39" s="27">
        <f>SUM(D21+D38)</f>
        <v>12</v>
      </c>
      <c r="E39" s="27">
        <f t="shared" si="11"/>
        <v>7</v>
      </c>
      <c r="F39" s="32">
        <f t="shared" si="11"/>
        <v>7</v>
      </c>
      <c r="G39" s="27">
        <v>682</v>
      </c>
      <c r="H39" s="32" t="s">
        <v>122</v>
      </c>
      <c r="I39" s="32">
        <v>1</v>
      </c>
      <c r="J39" s="32">
        <v>8</v>
      </c>
      <c r="K39" s="32">
        <v>13</v>
      </c>
      <c r="L39" s="32">
        <f t="shared" si="11"/>
        <v>5</v>
      </c>
      <c r="M39" s="32">
        <f t="shared" si="11"/>
        <v>4</v>
      </c>
      <c r="N39" s="32">
        <f t="shared" si="11"/>
        <v>12</v>
      </c>
      <c r="O39" s="32">
        <f t="shared" si="11"/>
        <v>8</v>
      </c>
      <c r="P39" s="32">
        <f t="shared" si="11"/>
        <v>20</v>
      </c>
      <c r="Q39" s="32">
        <f t="shared" si="11"/>
        <v>30</v>
      </c>
      <c r="R39" s="32">
        <f>SUM(R21+R38)</f>
        <v>9</v>
      </c>
      <c r="S39" s="32">
        <f t="shared" ref="S39:T40" si="12">SUM(S21+S38)</f>
        <v>3</v>
      </c>
      <c r="T39" s="32">
        <f t="shared" si="12"/>
        <v>3</v>
      </c>
      <c r="U39" s="33" t="s">
        <v>129</v>
      </c>
      <c r="V39" s="32">
        <f t="shared" si="11"/>
        <v>60</v>
      </c>
      <c r="W39" s="27">
        <v>1248.5</v>
      </c>
      <c r="X39" s="30">
        <v>78</v>
      </c>
    </row>
    <row r="40" spans="1:24" ht="22.5">
      <c r="A40" s="34" t="s">
        <v>43</v>
      </c>
      <c r="B40" s="32">
        <f>B6+B23+B39</f>
        <v>37</v>
      </c>
      <c r="C40" s="32">
        <f>C6+C23+C39</f>
        <v>684</v>
      </c>
      <c r="D40" s="32">
        <f>SUM(D22+D39)</f>
        <v>12</v>
      </c>
      <c r="E40" s="32">
        <f t="shared" si="11"/>
        <v>7</v>
      </c>
      <c r="F40" s="32">
        <f t="shared" si="11"/>
        <v>7</v>
      </c>
      <c r="G40" s="33">
        <f>G39+G23+G6</f>
        <v>722</v>
      </c>
      <c r="H40" s="32" t="s">
        <v>165</v>
      </c>
      <c r="I40" s="32">
        <v>1</v>
      </c>
      <c r="J40" s="32">
        <v>8</v>
      </c>
      <c r="K40" s="32">
        <v>13</v>
      </c>
      <c r="L40" s="32">
        <f t="shared" si="11"/>
        <v>5</v>
      </c>
      <c r="M40" s="32">
        <f t="shared" si="11"/>
        <v>4</v>
      </c>
      <c r="N40" s="32">
        <f t="shared" si="11"/>
        <v>12</v>
      </c>
      <c r="O40" s="32">
        <f t="shared" si="11"/>
        <v>8</v>
      </c>
      <c r="P40" s="32">
        <f t="shared" si="11"/>
        <v>20</v>
      </c>
      <c r="Q40" s="32">
        <f t="shared" si="11"/>
        <v>30</v>
      </c>
      <c r="R40" s="32">
        <f>SUM(R22+R39)</f>
        <v>9</v>
      </c>
      <c r="S40" s="32">
        <f t="shared" si="12"/>
        <v>3</v>
      </c>
      <c r="T40" s="32">
        <f t="shared" si="12"/>
        <v>3</v>
      </c>
      <c r="U40" s="33" t="s">
        <v>129</v>
      </c>
      <c r="V40" s="32">
        <f t="shared" si="11"/>
        <v>60</v>
      </c>
      <c r="W40" s="33" t="s">
        <v>167</v>
      </c>
      <c r="X40" s="35">
        <f>X39+X23+X6</f>
        <v>80.22</v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40" t="s">
        <v>170</v>
      </c>
      <c r="E42" s="40"/>
      <c r="F42" s="40"/>
      <c r="G42" s="40"/>
      <c r="H42" s="40"/>
      <c r="I42" s="40"/>
      <c r="J42" s="40"/>
      <c r="K42" s="40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</row>
  </sheetData>
  <mergeCells count="10">
    <mergeCell ref="U2:U4"/>
    <mergeCell ref="V2:V4"/>
    <mergeCell ref="W2:W4"/>
    <mergeCell ref="X2:X4"/>
    <mergeCell ref="A2:A4"/>
    <mergeCell ref="B2:C3"/>
    <mergeCell ref="D2:F3"/>
    <mergeCell ref="G2:G4"/>
    <mergeCell ref="H2:H4"/>
    <mergeCell ref="I2:T3"/>
  </mergeCells>
  <phoneticPr fontId="9" type="noConversion"/>
  <pageMargins left="0.67" right="0.37" top="0.47" bottom="0.26" header="0.23" footer="0.2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I43"/>
  <sheetViews>
    <sheetView tabSelected="1" view="pageBreakPreview" zoomScale="85" zoomScaleNormal="55" zoomScaleSheetLayoutView="85" workbookViewId="0">
      <selection activeCell="A11" sqref="A11:A13"/>
    </sheetView>
  </sheetViews>
  <sheetFormatPr defaultRowHeight="15"/>
  <cols>
    <col min="1" max="1" width="10" customWidth="1"/>
  </cols>
  <sheetData>
    <row r="1" spans="1:35" ht="18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18.75">
      <c r="A2" s="64" t="s">
        <v>103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ht="18.75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5">
      <c r="A4" s="70" t="s">
        <v>47</v>
      </c>
      <c r="B4" s="79" t="s">
        <v>48</v>
      </c>
      <c r="C4" s="79"/>
      <c r="D4" s="70" t="s">
        <v>49</v>
      </c>
      <c r="E4" s="70"/>
      <c r="F4" s="70" t="s">
        <v>50</v>
      </c>
      <c r="G4" s="70"/>
      <c r="H4" s="70" t="s">
        <v>51</v>
      </c>
      <c r="I4" s="70"/>
      <c r="J4" s="70" t="s">
        <v>52</v>
      </c>
      <c r="K4" s="70"/>
      <c r="L4" s="71" t="s">
        <v>53</v>
      </c>
      <c r="M4" s="71"/>
      <c r="N4" s="70" t="s">
        <v>54</v>
      </c>
      <c r="O4" s="70"/>
      <c r="P4" s="70" t="s">
        <v>55</v>
      </c>
      <c r="Q4" s="70"/>
      <c r="R4" s="70" t="s">
        <v>56</v>
      </c>
      <c r="S4" s="70"/>
      <c r="T4" s="70" t="s">
        <v>57</v>
      </c>
      <c r="U4" s="70"/>
      <c r="V4" s="70" t="s">
        <v>58</v>
      </c>
      <c r="W4" s="70"/>
      <c r="X4" s="71" t="s">
        <v>59</v>
      </c>
      <c r="Y4" s="71"/>
      <c r="Z4" s="70" t="s">
        <v>60</v>
      </c>
      <c r="AA4" s="70"/>
      <c r="AB4" s="70" t="s">
        <v>61</v>
      </c>
      <c r="AC4" s="70"/>
      <c r="AD4" s="71" t="s">
        <v>62</v>
      </c>
      <c r="AE4" s="71"/>
      <c r="AF4" s="70" t="s">
        <v>63</v>
      </c>
      <c r="AG4" s="70"/>
      <c r="AH4" s="70" t="s">
        <v>64</v>
      </c>
      <c r="AI4" s="70" t="s">
        <v>65</v>
      </c>
    </row>
    <row r="5" spans="1:35" ht="23.25">
      <c r="A5" s="70"/>
      <c r="B5" s="5" t="s">
        <v>66</v>
      </c>
      <c r="C5" s="5" t="s">
        <v>67</v>
      </c>
      <c r="D5" s="5" t="s">
        <v>66</v>
      </c>
      <c r="E5" s="5" t="s">
        <v>67</v>
      </c>
      <c r="F5" s="5" t="s">
        <v>66</v>
      </c>
      <c r="G5" s="5" t="s">
        <v>67</v>
      </c>
      <c r="H5" s="5" t="s">
        <v>66</v>
      </c>
      <c r="I5" s="5" t="s">
        <v>67</v>
      </c>
      <c r="J5" s="5" t="s">
        <v>66</v>
      </c>
      <c r="K5" s="5" t="s">
        <v>67</v>
      </c>
      <c r="L5" s="6" t="s">
        <v>66</v>
      </c>
      <c r="M5" s="6" t="s">
        <v>67</v>
      </c>
      <c r="N5" s="5" t="s">
        <v>66</v>
      </c>
      <c r="O5" s="5" t="s">
        <v>67</v>
      </c>
      <c r="P5" s="5" t="s">
        <v>66</v>
      </c>
      <c r="Q5" s="5" t="s">
        <v>67</v>
      </c>
      <c r="R5" s="5" t="s">
        <v>66</v>
      </c>
      <c r="S5" s="5" t="s">
        <v>67</v>
      </c>
      <c r="T5" s="5" t="s">
        <v>66</v>
      </c>
      <c r="U5" s="5" t="s">
        <v>67</v>
      </c>
      <c r="V5" s="5" t="s">
        <v>66</v>
      </c>
      <c r="W5" s="5" t="s">
        <v>67</v>
      </c>
      <c r="X5" s="6" t="s">
        <v>66</v>
      </c>
      <c r="Y5" s="6" t="s">
        <v>67</v>
      </c>
      <c r="Z5" s="5" t="s">
        <v>66</v>
      </c>
      <c r="AA5" s="5" t="s">
        <v>67</v>
      </c>
      <c r="AB5" s="5" t="s">
        <v>66</v>
      </c>
      <c r="AC5" s="5" t="s">
        <v>67</v>
      </c>
      <c r="AD5" s="6" t="s">
        <v>66</v>
      </c>
      <c r="AE5" s="6" t="s">
        <v>67</v>
      </c>
      <c r="AF5" s="5" t="s">
        <v>66</v>
      </c>
      <c r="AG5" s="5" t="s">
        <v>67</v>
      </c>
      <c r="AH5" s="70"/>
      <c r="AI5" s="70"/>
    </row>
    <row r="6" spans="1:35">
      <c r="A6" s="7" t="s">
        <v>68</v>
      </c>
      <c r="B6" s="15"/>
      <c r="C6" s="15"/>
      <c r="D6" s="15">
        <v>41</v>
      </c>
      <c r="E6" s="15">
        <v>2</v>
      </c>
      <c r="F6" s="15">
        <v>26</v>
      </c>
      <c r="G6" s="15">
        <v>1</v>
      </c>
      <c r="H6" s="15">
        <v>31</v>
      </c>
      <c r="I6" s="15">
        <v>2</v>
      </c>
      <c r="J6" s="15">
        <v>37</v>
      </c>
      <c r="K6" s="15">
        <v>2</v>
      </c>
      <c r="L6" s="12">
        <v>135</v>
      </c>
      <c r="M6" s="12">
        <v>7</v>
      </c>
      <c r="N6" s="15">
        <v>24</v>
      </c>
      <c r="O6" s="15">
        <v>1</v>
      </c>
      <c r="P6" s="15">
        <v>36</v>
      </c>
      <c r="Q6" s="15">
        <v>2</v>
      </c>
      <c r="R6" s="15">
        <v>21</v>
      </c>
      <c r="S6" s="15">
        <v>1</v>
      </c>
      <c r="T6" s="15">
        <v>37</v>
      </c>
      <c r="U6" s="15">
        <v>2</v>
      </c>
      <c r="V6" s="15">
        <v>22</v>
      </c>
      <c r="W6" s="15">
        <v>1</v>
      </c>
      <c r="X6" s="12">
        <v>140</v>
      </c>
      <c r="Y6" s="12">
        <v>7</v>
      </c>
      <c r="Z6" s="15">
        <v>16</v>
      </c>
      <c r="AA6" s="15">
        <v>1</v>
      </c>
      <c r="AB6" s="15">
        <v>9</v>
      </c>
      <c r="AC6" s="15">
        <v>1</v>
      </c>
      <c r="AD6" s="12">
        <v>25</v>
      </c>
      <c r="AE6" s="12">
        <v>2</v>
      </c>
      <c r="AF6" s="15">
        <v>300</v>
      </c>
      <c r="AG6" s="15">
        <v>16</v>
      </c>
      <c r="AH6" s="7"/>
      <c r="AI6" s="7"/>
    </row>
    <row r="7" spans="1:35">
      <c r="A7" s="9" t="s">
        <v>69</v>
      </c>
      <c r="B7" s="15"/>
      <c r="C7" s="15"/>
      <c r="D7" s="15">
        <v>23</v>
      </c>
      <c r="E7" s="15">
        <v>1</v>
      </c>
      <c r="F7" s="15">
        <v>40</v>
      </c>
      <c r="G7" s="15">
        <v>2</v>
      </c>
      <c r="H7" s="15">
        <v>39</v>
      </c>
      <c r="I7" s="15">
        <v>2</v>
      </c>
      <c r="J7" s="15">
        <v>37</v>
      </c>
      <c r="K7" s="15">
        <v>2</v>
      </c>
      <c r="L7" s="12">
        <v>139</v>
      </c>
      <c r="M7" s="12">
        <v>7</v>
      </c>
      <c r="N7" s="15">
        <v>39</v>
      </c>
      <c r="O7" s="15">
        <v>2</v>
      </c>
      <c r="P7" s="15">
        <v>33</v>
      </c>
      <c r="Q7" s="15">
        <v>2</v>
      </c>
      <c r="R7" s="15">
        <v>35</v>
      </c>
      <c r="S7" s="15">
        <v>2</v>
      </c>
      <c r="T7" s="15">
        <v>34</v>
      </c>
      <c r="U7" s="15">
        <v>2</v>
      </c>
      <c r="V7" s="15">
        <v>33</v>
      </c>
      <c r="W7" s="15">
        <v>2</v>
      </c>
      <c r="X7" s="12">
        <v>174</v>
      </c>
      <c r="Y7" s="12">
        <v>10</v>
      </c>
      <c r="Z7" s="15">
        <v>7</v>
      </c>
      <c r="AA7" s="15">
        <v>1</v>
      </c>
      <c r="AB7" s="15">
        <v>20</v>
      </c>
      <c r="AC7" s="15">
        <v>1</v>
      </c>
      <c r="AD7" s="12">
        <v>27</v>
      </c>
      <c r="AE7" s="12">
        <v>2</v>
      </c>
      <c r="AF7" s="15">
        <v>340</v>
      </c>
      <c r="AG7" s="15">
        <v>19</v>
      </c>
      <c r="AH7" s="7"/>
      <c r="AI7" s="7"/>
    </row>
    <row r="8" spans="1:35">
      <c r="A8" s="8" t="s">
        <v>63</v>
      </c>
      <c r="B8" s="12"/>
      <c r="C8" s="12"/>
      <c r="D8" s="12">
        <v>64</v>
      </c>
      <c r="E8" s="12">
        <v>3</v>
      </c>
      <c r="F8" s="12">
        <v>66</v>
      </c>
      <c r="G8" s="12">
        <v>3</v>
      </c>
      <c r="H8" s="12">
        <v>70</v>
      </c>
      <c r="I8" s="12">
        <v>4</v>
      </c>
      <c r="J8" s="12">
        <v>74</v>
      </c>
      <c r="K8" s="12">
        <v>4</v>
      </c>
      <c r="L8" s="12">
        <v>274</v>
      </c>
      <c r="M8" s="12">
        <v>14</v>
      </c>
      <c r="N8" s="12">
        <v>63</v>
      </c>
      <c r="O8" s="12">
        <v>3</v>
      </c>
      <c r="P8" s="12">
        <v>69</v>
      </c>
      <c r="Q8" s="12">
        <v>4</v>
      </c>
      <c r="R8" s="12">
        <v>56</v>
      </c>
      <c r="S8" s="12">
        <v>3</v>
      </c>
      <c r="T8" s="12">
        <v>71</v>
      </c>
      <c r="U8" s="12">
        <v>4</v>
      </c>
      <c r="V8" s="12">
        <v>55</v>
      </c>
      <c r="W8" s="12">
        <v>3</v>
      </c>
      <c r="X8" s="12">
        <v>314</v>
      </c>
      <c r="Y8" s="12">
        <v>17</v>
      </c>
      <c r="Z8" s="12">
        <v>23</v>
      </c>
      <c r="AA8" s="12">
        <v>2</v>
      </c>
      <c r="AB8" s="12">
        <v>29</v>
      </c>
      <c r="AC8" s="12">
        <v>2</v>
      </c>
      <c r="AD8" s="12">
        <v>52</v>
      </c>
      <c r="AE8" s="12">
        <v>4</v>
      </c>
      <c r="AF8" s="12">
        <v>640</v>
      </c>
      <c r="AG8" s="12">
        <v>35</v>
      </c>
      <c r="AH8" s="8"/>
      <c r="AI8" s="8"/>
    </row>
    <row r="9" spans="1:35">
      <c r="A9" s="71" t="s">
        <v>78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</row>
    <row r="10" spans="1:35" ht="12.75" customHeight="1">
      <c r="A10" s="71" t="s">
        <v>79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</row>
    <row r="11" spans="1:35">
      <c r="A11" s="81" t="s">
        <v>80</v>
      </c>
      <c r="B11" s="77" t="s">
        <v>81</v>
      </c>
      <c r="C11" s="7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  <c r="Y11" s="8"/>
      <c r="Z11" s="7"/>
      <c r="AA11" s="7"/>
      <c r="AB11" s="7"/>
      <c r="AC11" s="7"/>
      <c r="AD11" s="8"/>
      <c r="AE11" s="8"/>
      <c r="AF11" s="7"/>
      <c r="AG11" s="7"/>
      <c r="AH11" s="7"/>
      <c r="AI11" s="7"/>
    </row>
    <row r="12" spans="1:35">
      <c r="A12" s="82"/>
      <c r="B12" s="77" t="s">
        <v>82</v>
      </c>
      <c r="C12" s="7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  <c r="Y12" s="8"/>
      <c r="Z12" s="7"/>
      <c r="AA12" s="7"/>
      <c r="AB12" s="7"/>
      <c r="AC12" s="7"/>
      <c r="AD12" s="8"/>
      <c r="AE12" s="8"/>
      <c r="AF12" s="7"/>
      <c r="AG12" s="7"/>
      <c r="AH12" s="7"/>
      <c r="AI12" s="7"/>
    </row>
    <row r="13" spans="1:35" ht="18" customHeight="1">
      <c r="A13" s="83"/>
      <c r="B13" s="77" t="s">
        <v>83</v>
      </c>
      <c r="C13" s="7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8"/>
      <c r="AE13" s="8"/>
      <c r="AF13" s="7"/>
      <c r="AG13" s="7"/>
      <c r="AH13" s="7"/>
      <c r="AI13" s="7"/>
    </row>
    <row r="14" spans="1:35">
      <c r="A14" s="71" t="s">
        <v>63</v>
      </c>
      <c r="B14" s="71"/>
      <c r="C14" s="7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>
      <c r="A15" s="71" t="s">
        <v>84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</row>
    <row r="16" spans="1:35">
      <c r="A16" s="76" t="s">
        <v>85</v>
      </c>
      <c r="B16" s="77" t="s">
        <v>86</v>
      </c>
      <c r="C16" s="7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2"/>
      <c r="AA16" s="12"/>
      <c r="AB16" s="12"/>
      <c r="AC16" s="12"/>
      <c r="AD16" s="12"/>
      <c r="AE16" s="12"/>
      <c r="AF16" s="12"/>
      <c r="AG16" s="12"/>
      <c r="AH16" s="7"/>
      <c r="AI16" s="7"/>
    </row>
    <row r="17" spans="1:35" ht="31.5" customHeight="1">
      <c r="A17" s="76"/>
      <c r="B17" s="77" t="s">
        <v>87</v>
      </c>
      <c r="C17" s="7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5">
        <v>23</v>
      </c>
      <c r="AA17" s="15">
        <v>2</v>
      </c>
      <c r="AB17" s="15">
        <v>29</v>
      </c>
      <c r="AC17" s="15">
        <v>2</v>
      </c>
      <c r="AD17" s="12">
        <v>52</v>
      </c>
      <c r="AE17" s="12">
        <v>4</v>
      </c>
      <c r="AF17" s="15">
        <v>52</v>
      </c>
      <c r="AG17" s="15">
        <v>4</v>
      </c>
      <c r="AH17" s="7"/>
      <c r="AI17" s="7"/>
    </row>
    <row r="18" spans="1:35">
      <c r="A18" s="71" t="s">
        <v>63</v>
      </c>
      <c r="B18" s="71"/>
      <c r="C18" s="7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2"/>
      <c r="AA18" s="12"/>
      <c r="AB18" s="12"/>
      <c r="AC18" s="12"/>
      <c r="AD18" s="12"/>
      <c r="AE18" s="12"/>
      <c r="AF18" s="12"/>
      <c r="AG18" s="12"/>
      <c r="AH18" s="8"/>
      <c r="AI18" s="8"/>
    </row>
    <row r="19" spans="1:35">
      <c r="A19" s="7" t="s">
        <v>88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  <c r="Y19" s="8"/>
      <c r="Z19" s="7"/>
      <c r="AA19" s="7"/>
      <c r="AB19" s="7"/>
      <c r="AC19" s="7"/>
      <c r="AD19" s="8"/>
      <c r="AE19" s="13"/>
      <c r="AF19" s="13">
        <v>640</v>
      </c>
      <c r="AG19" s="13">
        <v>35</v>
      </c>
      <c r="AH19" s="7"/>
      <c r="AI19" s="7"/>
    </row>
    <row r="20" spans="1:35" ht="30">
      <c r="A20" s="9" t="s">
        <v>89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30">
      <c r="A21" s="9" t="s">
        <v>90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30">
      <c r="A22" s="9" t="s">
        <v>91</v>
      </c>
      <c r="B22" s="7"/>
      <c r="C22" s="7"/>
      <c r="D22" s="70" t="s">
        <v>49</v>
      </c>
      <c r="E22" s="70"/>
      <c r="F22" s="70" t="s">
        <v>50</v>
      </c>
      <c r="G22" s="70"/>
      <c r="H22" s="70" t="s">
        <v>51</v>
      </c>
      <c r="I22" s="70"/>
      <c r="J22" s="70" t="s">
        <v>52</v>
      </c>
      <c r="K22" s="70"/>
      <c r="L22" s="71" t="s">
        <v>53</v>
      </c>
      <c r="M22" s="71"/>
      <c r="N22" s="70" t="s">
        <v>54</v>
      </c>
      <c r="O22" s="70"/>
      <c r="P22" s="70" t="s">
        <v>55</v>
      </c>
      <c r="Q22" s="70"/>
      <c r="R22" s="70" t="s">
        <v>56</v>
      </c>
      <c r="S22" s="70"/>
      <c r="T22" s="70" t="s">
        <v>57</v>
      </c>
      <c r="U22" s="70"/>
      <c r="V22" s="70" t="s">
        <v>58</v>
      </c>
      <c r="W22" s="70"/>
      <c r="X22" s="71" t="s">
        <v>59</v>
      </c>
      <c r="Y22" s="71"/>
      <c r="Z22" s="70" t="s">
        <v>60</v>
      </c>
      <c r="AA22" s="70"/>
      <c r="AB22" s="70" t="s">
        <v>61</v>
      </c>
      <c r="AC22" s="70"/>
      <c r="AD22" s="71" t="s">
        <v>62</v>
      </c>
      <c r="AE22" s="71"/>
      <c r="AF22" s="70" t="s">
        <v>63</v>
      </c>
      <c r="AG22" s="70"/>
      <c r="AH22" s="7"/>
      <c r="AI22" s="7"/>
    </row>
    <row r="23" spans="1:35" ht="19.5" customHeight="1">
      <c r="A23" s="9" t="s">
        <v>92</v>
      </c>
      <c r="B23" s="15"/>
      <c r="C23" s="15"/>
      <c r="D23" s="15">
        <v>64</v>
      </c>
      <c r="E23" s="15">
        <v>3</v>
      </c>
      <c r="F23" s="15">
        <v>66</v>
      </c>
      <c r="G23" s="15">
        <v>3</v>
      </c>
      <c r="H23" s="15">
        <v>70</v>
      </c>
      <c r="I23" s="15">
        <v>4</v>
      </c>
      <c r="J23" s="15">
        <v>74</v>
      </c>
      <c r="K23" s="15">
        <v>4</v>
      </c>
      <c r="L23" s="12">
        <v>274</v>
      </c>
      <c r="M23" s="12">
        <v>14</v>
      </c>
      <c r="N23" s="15">
        <v>63</v>
      </c>
      <c r="O23" s="15">
        <v>3</v>
      </c>
      <c r="P23" s="15">
        <v>69</v>
      </c>
      <c r="Q23" s="15">
        <v>4</v>
      </c>
      <c r="R23" s="15">
        <v>56</v>
      </c>
      <c r="S23" s="15">
        <v>3</v>
      </c>
      <c r="T23" s="15">
        <v>71</v>
      </c>
      <c r="U23" s="15">
        <v>4</v>
      </c>
      <c r="V23" s="15">
        <v>35</v>
      </c>
      <c r="W23" s="15">
        <v>3</v>
      </c>
      <c r="X23" s="12">
        <v>314</v>
      </c>
      <c r="Y23" s="12">
        <v>17</v>
      </c>
      <c r="Z23" s="15">
        <v>23</v>
      </c>
      <c r="AA23" s="15">
        <v>2</v>
      </c>
      <c r="AB23" s="15">
        <v>29</v>
      </c>
      <c r="AC23" s="15">
        <v>2</v>
      </c>
      <c r="AD23" s="12">
        <v>52</v>
      </c>
      <c r="AE23" s="12">
        <v>4</v>
      </c>
      <c r="AF23" s="12">
        <v>640</v>
      </c>
      <c r="AG23" s="12">
        <v>35</v>
      </c>
      <c r="AH23" s="7"/>
      <c r="AI23" s="7"/>
    </row>
    <row r="24" spans="1:3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1:35">
      <c r="A25" s="75" t="s">
        <v>93</v>
      </c>
      <c r="B25" s="75"/>
      <c r="C25" s="75"/>
      <c r="D25" s="71" t="s">
        <v>70</v>
      </c>
      <c r="E25" s="71"/>
      <c r="F25" s="71"/>
      <c r="G25" s="71"/>
      <c r="H25" s="71" t="s">
        <v>71</v>
      </c>
      <c r="I25" s="71"/>
      <c r="J25" s="71"/>
      <c r="K25" s="71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70" t="s">
        <v>72</v>
      </c>
      <c r="AE25" s="70"/>
      <c r="AF25" s="70"/>
      <c r="AG25" s="70"/>
      <c r="AH25" s="7"/>
      <c r="AI25" s="7"/>
    </row>
    <row r="26" spans="1:35">
      <c r="A26" s="75"/>
      <c r="B26" s="75"/>
      <c r="C26" s="75"/>
      <c r="D26" s="69" t="s">
        <v>73</v>
      </c>
      <c r="E26" s="69"/>
      <c r="F26" s="70"/>
      <c r="G26" s="70"/>
      <c r="H26" s="69" t="s">
        <v>73</v>
      </c>
      <c r="I26" s="69"/>
      <c r="J26" s="70"/>
      <c r="K26" s="7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69" t="s">
        <v>73</v>
      </c>
      <c r="AE26" s="69"/>
      <c r="AF26" s="70"/>
      <c r="AG26" s="70"/>
      <c r="AH26" s="7"/>
      <c r="AI26" s="7"/>
    </row>
    <row r="27" spans="1:35" ht="23.25">
      <c r="A27" s="75"/>
      <c r="B27" s="75"/>
      <c r="C27" s="75"/>
      <c r="D27" s="5" t="s">
        <v>74</v>
      </c>
      <c r="E27" s="5" t="s">
        <v>66</v>
      </c>
      <c r="F27" s="5" t="s">
        <v>74</v>
      </c>
      <c r="G27" s="5" t="s">
        <v>66</v>
      </c>
      <c r="H27" s="5" t="s">
        <v>74</v>
      </c>
      <c r="I27" s="5" t="s">
        <v>66</v>
      </c>
      <c r="J27" s="5" t="s">
        <v>74</v>
      </c>
      <c r="K27" s="5" t="s">
        <v>66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5" t="s">
        <v>74</v>
      </c>
      <c r="AE27" s="5" t="s">
        <v>66</v>
      </c>
      <c r="AF27" s="5" t="s">
        <v>74</v>
      </c>
      <c r="AG27" s="5" t="s">
        <v>66</v>
      </c>
      <c r="AH27" s="7"/>
      <c r="AI27" s="7"/>
    </row>
    <row r="28" spans="1:35">
      <c r="A28" s="75"/>
      <c r="B28" s="75"/>
      <c r="C28" s="75"/>
      <c r="D28" s="11">
        <v>1</v>
      </c>
      <c r="E28" s="11">
        <v>23</v>
      </c>
      <c r="F28" s="11">
        <v>18</v>
      </c>
      <c r="G28" s="11">
        <v>312</v>
      </c>
      <c r="H28" s="11">
        <v>1</v>
      </c>
      <c r="I28" s="11">
        <v>21</v>
      </c>
      <c r="J28" s="11">
        <v>17</v>
      </c>
      <c r="K28" s="11">
        <v>328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>
        <v>2</v>
      </c>
      <c r="AE28" s="16">
        <v>44</v>
      </c>
      <c r="AF28" s="16">
        <v>35</v>
      </c>
      <c r="AG28" s="16">
        <v>640</v>
      </c>
      <c r="AH28" s="7"/>
      <c r="AI28" s="7"/>
    </row>
    <row r="29" spans="1:35">
      <c r="A29" s="66" t="s">
        <v>94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8"/>
      <c r="AH29" s="7"/>
      <c r="AI29" s="7"/>
    </row>
    <row r="30" spans="1:35">
      <c r="A30" s="66" t="s">
        <v>95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8"/>
      <c r="AH30" s="7"/>
      <c r="AI30" s="7"/>
    </row>
    <row r="31" spans="1:35">
      <c r="A31" s="66" t="s">
        <v>96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8"/>
      <c r="AH31" s="7"/>
      <c r="AI31" s="7"/>
    </row>
    <row r="32" spans="1:35">
      <c r="A32" s="66" t="s">
        <v>161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  <c r="AH32" s="7"/>
      <c r="AI32" s="7"/>
    </row>
    <row r="33" spans="1:35">
      <c r="A33" s="66" t="s">
        <v>97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8"/>
      <c r="AH33" s="7"/>
      <c r="AI33" s="7"/>
    </row>
    <row r="34" spans="1:35">
      <c r="A34" s="66" t="s">
        <v>98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8"/>
      <c r="AH34" s="7"/>
      <c r="AI34" s="7"/>
    </row>
    <row r="35" spans="1:35">
      <c r="A35" s="66" t="s">
        <v>99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8"/>
      <c r="AH35" s="7"/>
      <c r="AI35" s="7"/>
    </row>
    <row r="36" spans="1:35">
      <c r="A36" s="66" t="s">
        <v>100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8"/>
      <c r="AH36" s="7"/>
      <c r="AI36" s="7"/>
    </row>
    <row r="37" spans="1:35">
      <c r="A37" s="66" t="s">
        <v>101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8"/>
      <c r="AH37" s="7"/>
      <c r="AI37" s="7"/>
    </row>
    <row r="39" spans="1:35" ht="18.75">
      <c r="C39" s="37"/>
      <c r="D39" s="37"/>
      <c r="E39" s="37"/>
      <c r="F39" s="37"/>
      <c r="H39" s="37"/>
    </row>
    <row r="40" spans="1:35" ht="18">
      <c r="B40" s="36" t="s">
        <v>75</v>
      </c>
      <c r="C40" s="36"/>
      <c r="D40" s="36"/>
      <c r="E40" s="36"/>
      <c r="F40" s="36"/>
      <c r="G40" s="36" t="s">
        <v>76</v>
      </c>
      <c r="H40" s="36"/>
      <c r="I40" s="4"/>
    </row>
    <row r="41" spans="1:35" ht="18">
      <c r="C41" s="36"/>
      <c r="D41" s="36"/>
      <c r="E41" s="36"/>
      <c r="F41" s="36"/>
      <c r="H41" s="36"/>
      <c r="I41" s="4"/>
    </row>
    <row r="42" spans="1:35">
      <c r="D42" s="4"/>
      <c r="E42" s="4"/>
      <c r="F42" s="4"/>
      <c r="H42" s="4"/>
      <c r="I42" s="4"/>
    </row>
    <row r="43" spans="1:35" ht="18">
      <c r="B43" s="36" t="s">
        <v>77</v>
      </c>
      <c r="G43" s="36" t="s">
        <v>162</v>
      </c>
    </row>
  </sheetData>
  <mergeCells count="69">
    <mergeCell ref="R4:S4"/>
    <mergeCell ref="T4:U4"/>
    <mergeCell ref="V4:W4"/>
    <mergeCell ref="J4:K4"/>
    <mergeCell ref="B4:C4"/>
    <mergeCell ref="D4:E4"/>
    <mergeCell ref="F4:G4"/>
    <mergeCell ref="H4:I4"/>
    <mergeCell ref="P4:Q4"/>
    <mergeCell ref="AI4:AI5"/>
    <mergeCell ref="A9:AI9"/>
    <mergeCell ref="A10:AI10"/>
    <mergeCell ref="A11:A13"/>
    <mergeCell ref="B11:C11"/>
    <mergeCell ref="B12:C12"/>
    <mergeCell ref="B13:C13"/>
    <mergeCell ref="X4:Y4"/>
    <mergeCell ref="Z4:AA4"/>
    <mergeCell ref="AB4:AC4"/>
    <mergeCell ref="AD4:AE4"/>
    <mergeCell ref="AF4:AG4"/>
    <mergeCell ref="AH4:AH5"/>
    <mergeCell ref="L4:M4"/>
    <mergeCell ref="N4:O4"/>
    <mergeCell ref="A4:A5"/>
    <mergeCell ref="N22:O22"/>
    <mergeCell ref="A14:C14"/>
    <mergeCell ref="A15:AI15"/>
    <mergeCell ref="A16:A17"/>
    <mergeCell ref="B16:C16"/>
    <mergeCell ref="B17:C17"/>
    <mergeCell ref="A18:C18"/>
    <mergeCell ref="D22:E22"/>
    <mergeCell ref="F22:G22"/>
    <mergeCell ref="H22:I22"/>
    <mergeCell ref="J22:K22"/>
    <mergeCell ref="L22:M22"/>
    <mergeCell ref="AB22:AC22"/>
    <mergeCell ref="AD22:AE22"/>
    <mergeCell ref="AF22:AG22"/>
    <mergeCell ref="P22:Q22"/>
    <mergeCell ref="A24:AI24"/>
    <mergeCell ref="A25:C28"/>
    <mergeCell ref="D25:G25"/>
    <mergeCell ref="H25:K25"/>
    <mergeCell ref="AD25:AG25"/>
    <mergeCell ref="D26:E26"/>
    <mergeCell ref="F26:G26"/>
    <mergeCell ref="R22:S22"/>
    <mergeCell ref="T22:U22"/>
    <mergeCell ref="V22:W22"/>
    <mergeCell ref="X22:Y22"/>
    <mergeCell ref="Z22:AA22"/>
    <mergeCell ref="A1:AI1"/>
    <mergeCell ref="A2:AI2"/>
    <mergeCell ref="A3:AI3"/>
    <mergeCell ref="A37:AG37"/>
    <mergeCell ref="A31:AG31"/>
    <mergeCell ref="A32:AG32"/>
    <mergeCell ref="A33:AG33"/>
    <mergeCell ref="A34:AG34"/>
    <mergeCell ref="A35:AG35"/>
    <mergeCell ref="A36:AG36"/>
    <mergeCell ref="H26:I26"/>
    <mergeCell ref="J26:K26"/>
    <mergeCell ref="AD26:AE26"/>
    <mergeCell ref="AF26:AG26"/>
    <mergeCell ref="A29:AG29"/>
    <mergeCell ref="A30:AG30"/>
  </mergeCells>
  <pageMargins left="0.23622047244094491" right="0.27559055118110237" top="1.0629921259842521" bottom="0.35433070866141736" header="0.23622047244094491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X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1" sqref="I11"/>
    </sheetView>
  </sheetViews>
  <sheetFormatPr defaultRowHeight="15"/>
  <cols>
    <col min="1" max="1" width="10.7109375" customWidth="1"/>
    <col min="2" max="2" width="6.42578125" customWidth="1"/>
    <col min="3" max="3" width="5.85546875" customWidth="1"/>
    <col min="4" max="4" width="5.7109375" customWidth="1"/>
    <col min="5" max="5" width="4.85546875" customWidth="1"/>
    <col min="6" max="6" width="5.7109375" customWidth="1"/>
    <col min="7" max="7" width="8.42578125" customWidth="1"/>
    <col min="8" max="8" width="7.85546875" customWidth="1"/>
    <col min="9" max="9" width="5" customWidth="1"/>
    <col min="10" max="11" width="5.42578125" customWidth="1"/>
    <col min="12" max="12" width="6.42578125" customWidth="1"/>
    <col min="13" max="20" width="5.42578125" customWidth="1"/>
    <col min="21" max="21" width="6.140625" customWidth="1"/>
    <col min="22" max="22" width="5.85546875" customWidth="1"/>
    <col min="23" max="23" width="6" customWidth="1"/>
    <col min="24" max="24" width="6.42578125" customWidth="1"/>
  </cols>
  <sheetData>
    <row r="1" spans="1:24" ht="15.75">
      <c r="A1" s="17"/>
      <c r="B1" s="17"/>
      <c r="C1" s="17"/>
      <c r="D1" s="17"/>
      <c r="E1" s="17"/>
      <c r="F1" s="18"/>
      <c r="G1" s="18"/>
      <c r="H1" s="38" t="s">
        <v>102</v>
      </c>
      <c r="I1" s="39"/>
      <c r="J1" s="39"/>
      <c r="K1" s="39"/>
      <c r="L1" s="39"/>
      <c r="M1" s="39"/>
      <c r="N1" s="39"/>
      <c r="O1" s="39"/>
      <c r="P1" s="39" t="s">
        <v>169</v>
      </c>
      <c r="Q1" s="39"/>
      <c r="R1" s="39"/>
      <c r="S1" s="39"/>
      <c r="T1" s="17"/>
      <c r="U1" s="17"/>
      <c r="V1" s="17"/>
      <c r="W1" s="17"/>
      <c r="X1" s="17"/>
    </row>
    <row r="2" spans="1:24">
      <c r="A2" s="46"/>
      <c r="B2" s="47" t="s">
        <v>0</v>
      </c>
      <c r="C2" s="48"/>
      <c r="D2" s="51" t="s">
        <v>1</v>
      </c>
      <c r="E2" s="52"/>
      <c r="F2" s="53"/>
      <c r="G2" s="45" t="s">
        <v>2</v>
      </c>
      <c r="H2" s="45" t="s">
        <v>3</v>
      </c>
      <c r="I2" s="57" t="s">
        <v>4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9"/>
      <c r="U2" s="45" t="s">
        <v>5</v>
      </c>
      <c r="V2" s="45" t="s">
        <v>44</v>
      </c>
      <c r="W2" s="45" t="s">
        <v>6</v>
      </c>
      <c r="X2" s="45" t="s">
        <v>7</v>
      </c>
    </row>
    <row r="3" spans="1:24" ht="7.5" customHeight="1">
      <c r="A3" s="46"/>
      <c r="B3" s="49"/>
      <c r="C3" s="50"/>
      <c r="D3" s="54"/>
      <c r="E3" s="55"/>
      <c r="F3" s="56"/>
      <c r="G3" s="45"/>
      <c r="H3" s="45"/>
      <c r="I3" s="60"/>
      <c r="J3" s="61"/>
      <c r="K3" s="61"/>
      <c r="L3" s="61"/>
      <c r="M3" s="61"/>
      <c r="N3" s="61"/>
      <c r="O3" s="61"/>
      <c r="P3" s="61"/>
      <c r="Q3" s="61"/>
      <c r="R3" s="61"/>
      <c r="S3" s="61"/>
      <c r="T3" s="62"/>
      <c r="U3" s="45"/>
      <c r="V3" s="45"/>
      <c r="W3" s="45"/>
      <c r="X3" s="45"/>
    </row>
    <row r="4" spans="1:24" ht="24" customHeight="1">
      <c r="A4" s="46"/>
      <c r="B4" s="42" t="s">
        <v>8</v>
      </c>
      <c r="C4" s="42" t="s">
        <v>9</v>
      </c>
      <c r="D4" s="20" t="s">
        <v>10</v>
      </c>
      <c r="E4" s="20" t="s">
        <v>11</v>
      </c>
      <c r="F4" s="20" t="s">
        <v>12</v>
      </c>
      <c r="G4" s="45"/>
      <c r="H4" s="45"/>
      <c r="I4" s="42" t="s">
        <v>163</v>
      </c>
      <c r="J4" s="42" t="s">
        <v>13</v>
      </c>
      <c r="K4" s="42" t="s">
        <v>14</v>
      </c>
      <c r="L4" s="42" t="s">
        <v>15</v>
      </c>
      <c r="M4" s="42" t="s">
        <v>16</v>
      </c>
      <c r="N4" s="42" t="s">
        <v>17</v>
      </c>
      <c r="O4" s="42" t="s">
        <v>18</v>
      </c>
      <c r="P4" s="42" t="s">
        <v>19</v>
      </c>
      <c r="Q4" s="42" t="s">
        <v>20</v>
      </c>
      <c r="R4" s="42" t="s">
        <v>21</v>
      </c>
      <c r="S4" s="42" t="s">
        <v>22</v>
      </c>
      <c r="T4" s="42" t="s">
        <v>23</v>
      </c>
      <c r="U4" s="45"/>
      <c r="V4" s="45"/>
      <c r="W4" s="45"/>
      <c r="X4" s="45"/>
    </row>
    <row r="5" spans="1:24">
      <c r="A5" s="21" t="s">
        <v>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ht="14.25" customHeight="1">
      <c r="A6" s="22" t="s">
        <v>25</v>
      </c>
      <c r="B6" s="43">
        <v>1</v>
      </c>
      <c r="C6" s="43">
        <v>21</v>
      </c>
      <c r="D6" s="43">
        <v>20</v>
      </c>
      <c r="E6" s="43"/>
      <c r="F6" s="43"/>
      <c r="G6" s="43">
        <v>20</v>
      </c>
      <c r="H6" s="43">
        <v>20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>
        <v>20</v>
      </c>
      <c r="X6" s="23">
        <v>1.1100000000000001</v>
      </c>
    </row>
    <row r="7" spans="1:24">
      <c r="A7" s="24" t="s">
        <v>26</v>
      </c>
      <c r="B7" s="43">
        <v>2</v>
      </c>
      <c r="C7" s="43">
        <v>41</v>
      </c>
      <c r="D7" s="43">
        <v>1</v>
      </c>
      <c r="E7" s="43"/>
      <c r="F7" s="43"/>
      <c r="G7" s="25" t="s">
        <v>104</v>
      </c>
      <c r="H7" s="25" t="s">
        <v>119</v>
      </c>
      <c r="I7" s="43" t="s">
        <v>123</v>
      </c>
      <c r="J7" s="26"/>
      <c r="K7" s="43"/>
      <c r="L7" s="43">
        <v>1</v>
      </c>
      <c r="M7" s="43">
        <v>2</v>
      </c>
      <c r="N7" s="43"/>
      <c r="O7" s="43"/>
      <c r="P7" s="43"/>
      <c r="Q7" s="43">
        <v>2</v>
      </c>
      <c r="R7" s="43"/>
      <c r="S7" s="43"/>
      <c r="T7" s="43"/>
      <c r="U7" s="25" t="s">
        <v>124</v>
      </c>
      <c r="V7" s="43"/>
      <c r="W7" s="25" t="s">
        <v>130</v>
      </c>
      <c r="X7" s="25" t="s">
        <v>136</v>
      </c>
    </row>
    <row r="8" spans="1:24">
      <c r="A8" s="24" t="s">
        <v>27</v>
      </c>
      <c r="B8" s="43">
        <v>1</v>
      </c>
      <c r="C8" s="43">
        <v>26</v>
      </c>
      <c r="D8" s="43">
        <v>1</v>
      </c>
      <c r="E8" s="43"/>
      <c r="F8" s="43"/>
      <c r="G8" s="25" t="s">
        <v>105</v>
      </c>
      <c r="H8" s="43">
        <f>SUM(B8*G8)</f>
        <v>24</v>
      </c>
      <c r="I8" s="43"/>
      <c r="J8" s="26"/>
      <c r="K8" s="43"/>
      <c r="L8" s="43">
        <v>1</v>
      </c>
      <c r="M8" s="43">
        <v>2</v>
      </c>
      <c r="N8" s="43"/>
      <c r="O8" s="43"/>
      <c r="P8" s="43"/>
      <c r="Q8" s="43">
        <v>2</v>
      </c>
      <c r="R8" s="43"/>
      <c r="S8" s="43"/>
      <c r="T8" s="43"/>
      <c r="U8" s="43">
        <f>SUM(I8:S8)</f>
        <v>5</v>
      </c>
      <c r="V8" s="43"/>
      <c r="W8" s="25">
        <f>SUM(H8+U8+V8)</f>
        <v>29</v>
      </c>
      <c r="X8" s="25" t="s">
        <v>137</v>
      </c>
    </row>
    <row r="9" spans="1:24">
      <c r="A9" s="24" t="s">
        <v>28</v>
      </c>
      <c r="B9" s="43">
        <v>2</v>
      </c>
      <c r="C9" s="43">
        <v>31</v>
      </c>
      <c r="D9" s="43"/>
      <c r="E9" s="43"/>
      <c r="F9" s="43"/>
      <c r="G9" s="25" t="s">
        <v>106</v>
      </c>
      <c r="H9" s="43">
        <f>SUM(B9*G9)</f>
        <v>54</v>
      </c>
      <c r="I9" s="43"/>
      <c r="J9" s="26"/>
      <c r="K9" s="43"/>
      <c r="L9" s="43"/>
      <c r="M9" s="43"/>
      <c r="N9" s="43"/>
      <c r="O9" s="43"/>
      <c r="P9" s="43"/>
      <c r="Q9" s="43"/>
      <c r="R9" s="43"/>
      <c r="S9" s="43"/>
      <c r="T9" s="43"/>
      <c r="U9" s="43">
        <f>SUM(I9:S9)</f>
        <v>0</v>
      </c>
      <c r="V9" s="43">
        <v>14</v>
      </c>
      <c r="W9" s="25">
        <f>SUM(H9+U9+V9)</f>
        <v>68</v>
      </c>
      <c r="X9" s="25" t="s">
        <v>138</v>
      </c>
    </row>
    <row r="10" spans="1:24">
      <c r="A10" s="24" t="s">
        <v>29</v>
      </c>
      <c r="B10" s="43">
        <v>2</v>
      </c>
      <c r="C10" s="43">
        <v>37</v>
      </c>
      <c r="D10" s="43"/>
      <c r="E10" s="43"/>
      <c r="F10" s="43"/>
      <c r="G10" s="25" t="s">
        <v>106</v>
      </c>
      <c r="H10" s="43">
        <f>SUM(B10*G10)</f>
        <v>54</v>
      </c>
      <c r="I10" s="43"/>
      <c r="J10" s="26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>
        <f>SUM(I10:S10)</f>
        <v>0</v>
      </c>
      <c r="V10" s="43">
        <v>14</v>
      </c>
      <c r="W10" s="25">
        <f>SUM(H10+U10+V10)</f>
        <v>68</v>
      </c>
      <c r="X10" s="25" t="s">
        <v>138</v>
      </c>
    </row>
    <row r="11" spans="1:24">
      <c r="A11" s="21" t="s">
        <v>30</v>
      </c>
      <c r="B11" s="27">
        <f>SUM(B7:B10)</f>
        <v>7</v>
      </c>
      <c r="C11" s="27">
        <f t="shared" ref="C11:V11" si="0">SUM(C7:C10)</f>
        <v>135</v>
      </c>
      <c r="D11" s="27">
        <f t="shared" si="0"/>
        <v>2</v>
      </c>
      <c r="E11" s="27">
        <f t="shared" si="0"/>
        <v>0</v>
      </c>
      <c r="F11" s="27">
        <f t="shared" si="0"/>
        <v>0</v>
      </c>
      <c r="G11" s="28" t="s">
        <v>107</v>
      </c>
      <c r="H11" s="29">
        <v>177</v>
      </c>
      <c r="I11" s="27" t="s">
        <v>123</v>
      </c>
      <c r="J11" s="26"/>
      <c r="K11" s="27">
        <f t="shared" si="0"/>
        <v>0</v>
      </c>
      <c r="L11" s="27">
        <f t="shared" si="0"/>
        <v>2</v>
      </c>
      <c r="M11" s="27">
        <f t="shared" si="0"/>
        <v>4</v>
      </c>
      <c r="N11" s="27">
        <f t="shared" si="0"/>
        <v>0</v>
      </c>
      <c r="O11" s="27">
        <f t="shared" si="0"/>
        <v>0</v>
      </c>
      <c r="P11" s="27">
        <f t="shared" si="0"/>
        <v>0</v>
      </c>
      <c r="Q11" s="27">
        <f t="shared" si="0"/>
        <v>4</v>
      </c>
      <c r="R11" s="27">
        <f>SUM(R7:R10)</f>
        <v>0</v>
      </c>
      <c r="S11" s="27"/>
      <c r="T11" s="27"/>
      <c r="U11" s="28" t="s">
        <v>125</v>
      </c>
      <c r="V11" s="27">
        <f t="shared" si="0"/>
        <v>28</v>
      </c>
      <c r="W11" s="28" t="s">
        <v>131</v>
      </c>
      <c r="X11" s="28" t="s">
        <v>139</v>
      </c>
    </row>
    <row r="12" spans="1:24">
      <c r="A12" s="24" t="s">
        <v>31</v>
      </c>
      <c r="B12" s="43">
        <v>1</v>
      </c>
      <c r="C12" s="43">
        <v>24</v>
      </c>
      <c r="D12" s="43">
        <v>1</v>
      </c>
      <c r="E12" s="43">
        <v>1</v>
      </c>
      <c r="F12" s="43">
        <v>1</v>
      </c>
      <c r="G12" s="25" t="s">
        <v>108</v>
      </c>
      <c r="H12" s="43">
        <f>SUM(B12*G12)</f>
        <v>31</v>
      </c>
      <c r="I12" s="43"/>
      <c r="J12" s="43"/>
      <c r="K12" s="43"/>
      <c r="L12" s="43"/>
      <c r="M12" s="43"/>
      <c r="N12" s="43">
        <f>SUM(D12*3)</f>
        <v>3</v>
      </c>
      <c r="O12" s="43">
        <f>E12*2</f>
        <v>2</v>
      </c>
      <c r="P12" s="43">
        <f>F12*3</f>
        <v>3</v>
      </c>
      <c r="Q12" s="43">
        <f>D12*3</f>
        <v>3</v>
      </c>
      <c r="R12" s="43">
        <f>SUM(D12*1)</f>
        <v>1</v>
      </c>
      <c r="S12" s="43"/>
      <c r="T12" s="43"/>
      <c r="U12" s="43">
        <f>SUM(J12:S12)</f>
        <v>12</v>
      </c>
      <c r="V12" s="43"/>
      <c r="W12" s="25">
        <f>SUM(H12+U12+V12)</f>
        <v>43</v>
      </c>
      <c r="X12" s="25" t="s">
        <v>140</v>
      </c>
    </row>
    <row r="13" spans="1:24">
      <c r="A13" s="24" t="s">
        <v>32</v>
      </c>
      <c r="B13" s="43">
        <v>2</v>
      </c>
      <c r="C13" s="43">
        <v>36</v>
      </c>
      <c r="D13" s="43"/>
      <c r="E13" s="43"/>
      <c r="F13" s="43"/>
      <c r="G13" s="25" t="s">
        <v>108</v>
      </c>
      <c r="H13" s="43">
        <f>SUM(B13*G13)</f>
        <v>62</v>
      </c>
      <c r="I13" s="43"/>
      <c r="J13" s="43"/>
      <c r="K13" s="43"/>
      <c r="L13" s="43"/>
      <c r="M13" s="43"/>
      <c r="N13" s="43">
        <f>SUM(D13*3)</f>
        <v>0</v>
      </c>
      <c r="O13" s="43">
        <f>E13*2</f>
        <v>0</v>
      </c>
      <c r="P13" s="43">
        <f>F13*3</f>
        <v>0</v>
      </c>
      <c r="Q13" s="43">
        <f>D13*3</f>
        <v>0</v>
      </c>
      <c r="R13" s="43">
        <f>SUM(D13*1)</f>
        <v>0</v>
      </c>
      <c r="S13" s="43"/>
      <c r="T13" s="43"/>
      <c r="U13" s="43">
        <f>SUM(J13:S13)</f>
        <v>0</v>
      </c>
      <c r="V13" s="43"/>
      <c r="W13" s="25">
        <f>SUM(H13+U13+V13)</f>
        <v>62</v>
      </c>
      <c r="X13" s="25" t="s">
        <v>141</v>
      </c>
    </row>
    <row r="14" spans="1:24">
      <c r="A14" s="24" t="s">
        <v>33</v>
      </c>
      <c r="B14" s="43">
        <v>1</v>
      </c>
      <c r="C14" s="43">
        <v>21</v>
      </c>
      <c r="D14" s="43">
        <v>1</v>
      </c>
      <c r="E14" s="43">
        <v>1</v>
      </c>
      <c r="F14" s="43">
        <v>1</v>
      </c>
      <c r="G14" s="25" t="s">
        <v>109</v>
      </c>
      <c r="H14" s="43">
        <f>SUM(B14*G14)</f>
        <v>34</v>
      </c>
      <c r="I14" s="43"/>
      <c r="J14" s="43"/>
      <c r="K14" s="43"/>
      <c r="L14" s="43"/>
      <c r="M14" s="43"/>
      <c r="N14" s="43">
        <f>SUM(D14*3)</f>
        <v>3</v>
      </c>
      <c r="O14" s="43">
        <f>E14*1</f>
        <v>1</v>
      </c>
      <c r="P14" s="43">
        <f>F14*3</f>
        <v>3</v>
      </c>
      <c r="Q14" s="43">
        <f>D14*3</f>
        <v>3</v>
      </c>
      <c r="R14" s="43">
        <f>SUM(D14*1)</f>
        <v>1</v>
      </c>
      <c r="S14" s="43"/>
      <c r="T14" s="43"/>
      <c r="U14" s="43">
        <f>SUM(J14:S14)</f>
        <v>11</v>
      </c>
      <c r="V14" s="43"/>
      <c r="W14" s="25">
        <f>SUM(H14+U14+V14)</f>
        <v>45</v>
      </c>
      <c r="X14" s="25" t="s">
        <v>142</v>
      </c>
    </row>
    <row r="15" spans="1:24">
      <c r="A15" s="24" t="s">
        <v>34</v>
      </c>
      <c r="B15" s="43">
        <v>2</v>
      </c>
      <c r="C15" s="43">
        <v>37</v>
      </c>
      <c r="D15" s="43">
        <v>1</v>
      </c>
      <c r="E15" s="43">
        <v>1</v>
      </c>
      <c r="F15" s="43">
        <v>1</v>
      </c>
      <c r="G15" s="25" t="s">
        <v>110</v>
      </c>
      <c r="H15" s="43">
        <f>SUM(B15*G15)</f>
        <v>70</v>
      </c>
      <c r="I15" s="43"/>
      <c r="J15" s="43"/>
      <c r="K15" s="43"/>
      <c r="L15" s="43"/>
      <c r="M15" s="43"/>
      <c r="N15" s="43">
        <v>3</v>
      </c>
      <c r="O15" s="43">
        <f>E15*1</f>
        <v>1</v>
      </c>
      <c r="P15" s="43">
        <f>F15*3</f>
        <v>3</v>
      </c>
      <c r="Q15" s="43">
        <v>3</v>
      </c>
      <c r="R15" s="43">
        <f>SUM(D15*1)</f>
        <v>1</v>
      </c>
      <c r="S15" s="43"/>
      <c r="T15" s="43"/>
      <c r="U15" s="43">
        <f>SUM(J15:S15)</f>
        <v>11</v>
      </c>
      <c r="V15" s="43"/>
      <c r="W15" s="25">
        <f>SUM(H15+U15+V15)</f>
        <v>81</v>
      </c>
      <c r="X15" s="25" t="s">
        <v>143</v>
      </c>
    </row>
    <row r="16" spans="1:24">
      <c r="A16" s="24" t="s">
        <v>35</v>
      </c>
      <c r="B16" s="43">
        <v>1</v>
      </c>
      <c r="C16" s="43">
        <v>22</v>
      </c>
      <c r="D16" s="43">
        <v>1</v>
      </c>
      <c r="E16" s="43">
        <v>1</v>
      </c>
      <c r="F16" s="43">
        <v>1</v>
      </c>
      <c r="G16" s="25" t="s">
        <v>111</v>
      </c>
      <c r="H16" s="43">
        <f>SUM(B16*G16)</f>
        <v>36</v>
      </c>
      <c r="I16" s="43"/>
      <c r="J16" s="43"/>
      <c r="K16" s="43"/>
      <c r="L16" s="43"/>
      <c r="M16" s="43"/>
      <c r="N16" s="43">
        <v>3</v>
      </c>
      <c r="O16" s="43">
        <f>E16*1</f>
        <v>1</v>
      </c>
      <c r="P16" s="43">
        <f>F16*3</f>
        <v>3</v>
      </c>
      <c r="Q16" s="43">
        <v>3</v>
      </c>
      <c r="R16" s="43">
        <f>SUM(D16*1)</f>
        <v>1</v>
      </c>
      <c r="S16" s="43"/>
      <c r="T16" s="43"/>
      <c r="U16" s="43">
        <f>SUM(J16:S16)</f>
        <v>11</v>
      </c>
      <c r="V16" s="43"/>
      <c r="W16" s="25">
        <f>SUM(H16+U16+V16)</f>
        <v>47</v>
      </c>
      <c r="X16" s="25" t="s">
        <v>144</v>
      </c>
    </row>
    <row r="17" spans="1:24">
      <c r="A17" s="21" t="s">
        <v>36</v>
      </c>
      <c r="B17" s="27">
        <f>SUM(B12:B16)</f>
        <v>7</v>
      </c>
      <c r="C17" s="27">
        <f t="shared" ref="C17:V17" si="1">SUM(C12:C16)</f>
        <v>140</v>
      </c>
      <c r="D17" s="27">
        <f t="shared" si="1"/>
        <v>4</v>
      </c>
      <c r="E17" s="27">
        <f t="shared" si="1"/>
        <v>4</v>
      </c>
      <c r="F17" s="27">
        <f t="shared" si="1"/>
        <v>4</v>
      </c>
      <c r="G17" s="28" t="s">
        <v>112</v>
      </c>
      <c r="H17" s="27">
        <f t="shared" si="1"/>
        <v>233</v>
      </c>
      <c r="I17" s="27"/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0</v>
      </c>
      <c r="N17" s="27">
        <f t="shared" si="1"/>
        <v>12</v>
      </c>
      <c r="O17" s="27">
        <f t="shared" si="1"/>
        <v>5</v>
      </c>
      <c r="P17" s="27">
        <f t="shared" si="1"/>
        <v>12</v>
      </c>
      <c r="Q17" s="27">
        <f t="shared" si="1"/>
        <v>12</v>
      </c>
      <c r="R17" s="27">
        <f>SUM(R12:R16)</f>
        <v>4</v>
      </c>
      <c r="S17" s="27"/>
      <c r="T17" s="27"/>
      <c r="U17" s="27">
        <f t="shared" si="1"/>
        <v>45</v>
      </c>
      <c r="V17" s="27">
        <f t="shared" si="1"/>
        <v>0</v>
      </c>
      <c r="W17" s="28" t="s">
        <v>135</v>
      </c>
      <c r="X17" s="28" t="s">
        <v>145</v>
      </c>
    </row>
    <row r="18" spans="1:24">
      <c r="A18" s="24" t="s">
        <v>37</v>
      </c>
      <c r="B18" s="43">
        <v>1</v>
      </c>
      <c r="C18" s="43">
        <v>16</v>
      </c>
      <c r="D18" s="43"/>
      <c r="E18" s="43"/>
      <c r="F18" s="43"/>
      <c r="G18" s="25" t="s">
        <v>113</v>
      </c>
      <c r="H18" s="43">
        <f>SUM(B18*G18)</f>
        <v>37</v>
      </c>
      <c r="I18" s="43"/>
      <c r="J18" s="43"/>
      <c r="K18" s="43"/>
      <c r="L18" s="43"/>
      <c r="M18" s="43"/>
      <c r="N18" s="27">
        <f>SUM(D18*1)</f>
        <v>0</v>
      </c>
      <c r="O18" s="43">
        <f>E18*1</f>
        <v>0</v>
      </c>
      <c r="P18" s="43">
        <f>F18*3</f>
        <v>0</v>
      </c>
      <c r="Q18" s="43">
        <f>D18*2</f>
        <v>0</v>
      </c>
      <c r="R18" s="43">
        <f>SUM(D18*1)</f>
        <v>0</v>
      </c>
      <c r="S18" s="43"/>
      <c r="T18" s="43"/>
      <c r="U18" s="43">
        <f>SUM(J18:S18)</f>
        <v>0</v>
      </c>
      <c r="V18" s="43"/>
      <c r="W18" s="25">
        <f>SUM(H18+J18+K18+L18+N18+O18+P18+Q18+R18+V18)</f>
        <v>37</v>
      </c>
      <c r="X18" s="25" t="s">
        <v>146</v>
      </c>
    </row>
    <row r="19" spans="1:24">
      <c r="A19" s="24" t="s">
        <v>38</v>
      </c>
      <c r="B19" s="43">
        <v>1</v>
      </c>
      <c r="C19" s="43">
        <v>9</v>
      </c>
      <c r="D19" s="43"/>
      <c r="E19" s="43"/>
      <c r="F19" s="43"/>
      <c r="G19" s="25" t="s">
        <v>110</v>
      </c>
      <c r="H19" s="43">
        <f>SUM(B19*G19)</f>
        <v>35</v>
      </c>
      <c r="I19" s="43"/>
      <c r="J19" s="43"/>
      <c r="K19" s="43"/>
      <c r="L19" s="43"/>
      <c r="M19" s="43"/>
      <c r="N19" s="27">
        <f>SUM(D19*1)</f>
        <v>0</v>
      </c>
      <c r="O19" s="43">
        <f>E19*1</f>
        <v>0</v>
      </c>
      <c r="P19" s="43">
        <f>F19*3</f>
        <v>0</v>
      </c>
      <c r="Q19" s="43">
        <f>D19*2</f>
        <v>0</v>
      </c>
      <c r="R19" s="43">
        <f>SUM(D19*1)</f>
        <v>0</v>
      </c>
      <c r="S19" s="43"/>
      <c r="T19" s="43"/>
      <c r="U19" s="43">
        <f>SUM(J19:S19)</f>
        <v>0</v>
      </c>
      <c r="V19" s="43">
        <v>0</v>
      </c>
      <c r="W19" s="25" t="s">
        <v>110</v>
      </c>
      <c r="X19" s="25" t="s">
        <v>147</v>
      </c>
    </row>
    <row r="20" spans="1:24">
      <c r="A20" s="21" t="s">
        <v>39</v>
      </c>
      <c r="B20" s="27">
        <v>2</v>
      </c>
      <c r="C20" s="27">
        <f t="shared" ref="C20:V20" si="2">SUM(C18:C19)</f>
        <v>25</v>
      </c>
      <c r="D20" s="27">
        <f t="shared" si="2"/>
        <v>0</v>
      </c>
      <c r="E20" s="27">
        <f t="shared" si="2"/>
        <v>0</v>
      </c>
      <c r="F20" s="27">
        <f t="shared" si="2"/>
        <v>0</v>
      </c>
      <c r="G20" s="28" t="s">
        <v>114</v>
      </c>
      <c r="H20" s="27">
        <f t="shared" si="2"/>
        <v>72</v>
      </c>
      <c r="I20" s="27"/>
      <c r="J20" s="27">
        <f t="shared" si="2"/>
        <v>0</v>
      </c>
      <c r="K20" s="27">
        <f t="shared" si="2"/>
        <v>0</v>
      </c>
      <c r="L20" s="27">
        <f t="shared" si="2"/>
        <v>0</v>
      </c>
      <c r="M20" s="27">
        <f t="shared" si="2"/>
        <v>0</v>
      </c>
      <c r="N20" s="27">
        <f t="shared" si="2"/>
        <v>0</v>
      </c>
      <c r="O20" s="27">
        <f t="shared" si="2"/>
        <v>0</v>
      </c>
      <c r="P20" s="27">
        <f t="shared" si="2"/>
        <v>0</v>
      </c>
      <c r="Q20" s="27">
        <f t="shared" si="2"/>
        <v>0</v>
      </c>
      <c r="R20" s="27">
        <f>SUM(R18:R19)</f>
        <v>0</v>
      </c>
      <c r="S20" s="27"/>
      <c r="T20" s="27"/>
      <c r="U20" s="27">
        <f t="shared" si="2"/>
        <v>0</v>
      </c>
      <c r="V20" s="27">
        <f t="shared" si="2"/>
        <v>0</v>
      </c>
      <c r="W20" s="28" t="s">
        <v>114</v>
      </c>
      <c r="X20" s="28" t="s">
        <v>148</v>
      </c>
    </row>
    <row r="21" spans="1:24">
      <c r="A21" s="21" t="s">
        <v>40</v>
      </c>
      <c r="B21" s="27">
        <f>SUM(B20+B17+B11)</f>
        <v>16</v>
      </c>
      <c r="C21" s="27">
        <f t="shared" ref="C21:V21" si="3">SUM(C20+C17+C11)</f>
        <v>300</v>
      </c>
      <c r="D21" s="27">
        <f t="shared" si="3"/>
        <v>6</v>
      </c>
      <c r="E21" s="27">
        <f t="shared" si="3"/>
        <v>4</v>
      </c>
      <c r="F21" s="27">
        <f t="shared" si="3"/>
        <v>4</v>
      </c>
      <c r="G21" s="28" t="s">
        <v>115</v>
      </c>
      <c r="H21" s="27">
        <f t="shared" si="3"/>
        <v>482</v>
      </c>
      <c r="I21" s="27" t="s">
        <v>123</v>
      </c>
      <c r="J21" s="18"/>
      <c r="K21" s="27">
        <f t="shared" si="3"/>
        <v>0</v>
      </c>
      <c r="L21" s="27">
        <f t="shared" si="3"/>
        <v>2</v>
      </c>
      <c r="M21" s="27">
        <f t="shared" si="3"/>
        <v>4</v>
      </c>
      <c r="N21" s="27">
        <f t="shared" si="3"/>
        <v>12</v>
      </c>
      <c r="O21" s="27">
        <f t="shared" si="3"/>
        <v>5</v>
      </c>
      <c r="P21" s="27">
        <f t="shared" si="3"/>
        <v>12</v>
      </c>
      <c r="Q21" s="27">
        <f t="shared" si="3"/>
        <v>16</v>
      </c>
      <c r="R21" s="27">
        <f>SUM(R20+R17+R11)</f>
        <v>4</v>
      </c>
      <c r="S21" s="27"/>
      <c r="T21" s="27"/>
      <c r="U21" s="28" t="s">
        <v>126</v>
      </c>
      <c r="V21" s="27">
        <f t="shared" si="3"/>
        <v>28</v>
      </c>
      <c r="W21" s="28" t="s">
        <v>134</v>
      </c>
      <c r="X21" s="28" t="s">
        <v>149</v>
      </c>
    </row>
    <row r="22" spans="1:24">
      <c r="A22" s="21" t="s">
        <v>41</v>
      </c>
      <c r="B22" s="43"/>
      <c r="C22" s="43"/>
      <c r="D22" s="43"/>
      <c r="E22" s="43"/>
      <c r="F22" s="43"/>
      <c r="G22" s="2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>
        <f t="shared" ref="U22:U23" si="4">SUM(J22:S22)</f>
        <v>0</v>
      </c>
      <c r="V22" s="43"/>
      <c r="W22" s="25">
        <f>SUM(H22+U22+V22)</f>
        <v>0</v>
      </c>
      <c r="X22" s="25">
        <f t="shared" ref="X22" si="5">SUM(W22/18)</f>
        <v>0</v>
      </c>
    </row>
    <row r="23" spans="1:24" ht="14.25" customHeight="1">
      <c r="A23" s="22" t="s">
        <v>25</v>
      </c>
      <c r="B23" s="43">
        <v>1</v>
      </c>
      <c r="C23" s="43">
        <v>23</v>
      </c>
      <c r="D23" s="43">
        <v>20</v>
      </c>
      <c r="E23" s="43"/>
      <c r="F23" s="43"/>
      <c r="G23" s="25" t="s">
        <v>164</v>
      </c>
      <c r="H23" s="43">
        <v>20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>
        <f t="shared" si="4"/>
        <v>0</v>
      </c>
      <c r="V23" s="43"/>
      <c r="W23" s="25" t="s">
        <v>164</v>
      </c>
      <c r="X23" s="25" t="s">
        <v>166</v>
      </c>
    </row>
    <row r="24" spans="1:24">
      <c r="A24" s="24" t="s">
        <v>26</v>
      </c>
      <c r="B24" s="43">
        <v>1</v>
      </c>
      <c r="C24" s="43">
        <v>23</v>
      </c>
      <c r="D24" s="43">
        <v>1</v>
      </c>
      <c r="E24" s="43"/>
      <c r="F24" s="43"/>
      <c r="G24" s="25" t="s">
        <v>104</v>
      </c>
      <c r="H24" s="25" t="s">
        <v>104</v>
      </c>
      <c r="I24" s="43" t="s">
        <v>123</v>
      </c>
      <c r="J24" s="43">
        <v>2</v>
      </c>
      <c r="K24" s="26"/>
      <c r="L24" s="43">
        <v>1</v>
      </c>
      <c r="M24" s="43"/>
      <c r="N24" s="43"/>
      <c r="O24" s="43"/>
      <c r="P24" s="43"/>
      <c r="Q24" s="43">
        <f>SUM(D24*2)</f>
        <v>2</v>
      </c>
      <c r="R24" s="43"/>
      <c r="S24" s="43"/>
      <c r="T24" s="43"/>
      <c r="U24" s="25" t="s">
        <v>124</v>
      </c>
      <c r="V24" s="43"/>
      <c r="W24" s="25" t="s">
        <v>132</v>
      </c>
      <c r="X24" s="25" t="s">
        <v>168</v>
      </c>
    </row>
    <row r="25" spans="1:24">
      <c r="A25" s="24" t="s">
        <v>27</v>
      </c>
      <c r="B25" s="43">
        <v>2</v>
      </c>
      <c r="C25" s="43">
        <v>40</v>
      </c>
      <c r="D25" s="43">
        <v>1</v>
      </c>
      <c r="E25" s="43"/>
      <c r="F25" s="43"/>
      <c r="G25" s="25" t="s">
        <v>105</v>
      </c>
      <c r="H25" s="43">
        <f>SUM(B25*G25)</f>
        <v>48</v>
      </c>
      <c r="I25" s="43"/>
      <c r="J25" s="43">
        <v>3</v>
      </c>
      <c r="K25" s="26"/>
      <c r="L25" s="43">
        <v>1</v>
      </c>
      <c r="M25" s="43"/>
      <c r="N25" s="43"/>
      <c r="O25" s="43"/>
      <c r="P25" s="43"/>
      <c r="Q25" s="43">
        <f>SUM(D25*2)</f>
        <v>2</v>
      </c>
      <c r="R25" s="43"/>
      <c r="S25" s="43"/>
      <c r="T25" s="43"/>
      <c r="U25" s="43">
        <f>SUM(I25:S25)</f>
        <v>6</v>
      </c>
      <c r="V25" s="43">
        <v>0</v>
      </c>
      <c r="W25" s="25">
        <f>SUM(H25+U25+V25)</f>
        <v>54</v>
      </c>
      <c r="X25" s="25" t="s">
        <v>150</v>
      </c>
    </row>
    <row r="26" spans="1:24">
      <c r="A26" s="24" t="s">
        <v>28</v>
      </c>
      <c r="B26" s="43">
        <v>2</v>
      </c>
      <c r="C26" s="43">
        <v>39</v>
      </c>
      <c r="D26" s="43">
        <v>1</v>
      </c>
      <c r="E26" s="43"/>
      <c r="F26" s="43"/>
      <c r="G26" s="25" t="s">
        <v>106</v>
      </c>
      <c r="H26" s="43">
        <f>SUM(B26*G26)</f>
        <v>54</v>
      </c>
      <c r="I26" s="43"/>
      <c r="J26" s="43">
        <v>3</v>
      </c>
      <c r="K26" s="26"/>
      <c r="L26" s="43">
        <v>1</v>
      </c>
      <c r="M26" s="43"/>
      <c r="N26" s="43"/>
      <c r="O26" s="43"/>
      <c r="P26" s="43"/>
      <c r="Q26" s="43">
        <f>SUM(D26*2)</f>
        <v>2</v>
      </c>
      <c r="R26" s="43">
        <f>SUM(D26*1)</f>
        <v>1</v>
      </c>
      <c r="S26" s="43"/>
      <c r="T26" s="43"/>
      <c r="U26" s="43">
        <f>SUM(I26:S26)</f>
        <v>7</v>
      </c>
      <c r="V26" s="43">
        <v>14</v>
      </c>
      <c r="W26" s="25">
        <f>SUM(H26+U26+V26)</f>
        <v>75</v>
      </c>
      <c r="X26" s="25" t="s">
        <v>151</v>
      </c>
    </row>
    <row r="27" spans="1:24">
      <c r="A27" s="24" t="s">
        <v>29</v>
      </c>
      <c r="B27" s="43">
        <v>2</v>
      </c>
      <c r="C27" s="43">
        <v>37</v>
      </c>
      <c r="D27" s="43"/>
      <c r="E27" s="43"/>
      <c r="F27" s="43"/>
      <c r="G27" s="25" t="s">
        <v>106</v>
      </c>
      <c r="H27" s="43">
        <f>SUM(B27*G27)</f>
        <v>54</v>
      </c>
      <c r="I27" s="43"/>
      <c r="J27" s="43"/>
      <c r="K27" s="26"/>
      <c r="L27" s="43"/>
      <c r="M27" s="43"/>
      <c r="N27" s="43"/>
      <c r="O27" s="43"/>
      <c r="P27" s="43"/>
      <c r="Q27" s="43"/>
      <c r="R27" s="43"/>
      <c r="S27" s="43"/>
      <c r="T27" s="43"/>
      <c r="U27" s="43">
        <v>0</v>
      </c>
      <c r="V27" s="43">
        <v>8</v>
      </c>
      <c r="W27" s="25">
        <f>SUM(H27+U27+V27)</f>
        <v>62</v>
      </c>
      <c r="X27" s="25" t="s">
        <v>150</v>
      </c>
    </row>
    <row r="28" spans="1:24">
      <c r="A28" s="21" t="s">
        <v>30</v>
      </c>
      <c r="B28" s="27">
        <f t="shared" ref="B28:V28" si="6">SUM(B24:B27)</f>
        <v>7</v>
      </c>
      <c r="C28" s="27">
        <f t="shared" si="6"/>
        <v>139</v>
      </c>
      <c r="D28" s="27">
        <f t="shared" si="6"/>
        <v>3</v>
      </c>
      <c r="E28" s="27">
        <f t="shared" si="6"/>
        <v>0</v>
      </c>
      <c r="F28" s="27">
        <f t="shared" si="6"/>
        <v>0</v>
      </c>
      <c r="G28" s="28" t="s">
        <v>107</v>
      </c>
      <c r="H28" s="27" t="s">
        <v>120</v>
      </c>
      <c r="I28" s="27" t="s">
        <v>123</v>
      </c>
      <c r="J28" s="27">
        <f>SUM(J24:J27)</f>
        <v>8</v>
      </c>
      <c r="K28" s="26"/>
      <c r="L28" s="27">
        <f t="shared" si="6"/>
        <v>3</v>
      </c>
      <c r="M28" s="27"/>
      <c r="N28" s="27"/>
      <c r="O28" s="27">
        <f t="shared" si="6"/>
        <v>0</v>
      </c>
      <c r="P28" s="27">
        <f t="shared" si="6"/>
        <v>0</v>
      </c>
      <c r="Q28" s="27">
        <f t="shared" si="6"/>
        <v>6</v>
      </c>
      <c r="R28" s="27">
        <f>SUM(R24:R27)</f>
        <v>1</v>
      </c>
      <c r="S28" s="27"/>
      <c r="T28" s="27"/>
      <c r="U28" s="28" t="s">
        <v>127</v>
      </c>
      <c r="V28" s="27">
        <f t="shared" si="6"/>
        <v>22</v>
      </c>
      <c r="W28" s="28" t="s">
        <v>133</v>
      </c>
      <c r="X28" s="28" t="s">
        <v>152</v>
      </c>
    </row>
    <row r="29" spans="1:24">
      <c r="A29" s="24" t="s">
        <v>31</v>
      </c>
      <c r="B29" s="43">
        <v>2</v>
      </c>
      <c r="C29" s="43">
        <v>39</v>
      </c>
      <c r="D29" s="43">
        <v>1</v>
      </c>
      <c r="E29" s="43">
        <v>1</v>
      </c>
      <c r="F29" s="43">
        <v>1</v>
      </c>
      <c r="G29" s="25" t="s">
        <v>116</v>
      </c>
      <c r="H29" s="43">
        <f>SUM(B29*G29)</f>
        <v>64</v>
      </c>
      <c r="I29" s="43"/>
      <c r="J29" s="43"/>
      <c r="K29" s="43">
        <f>D29*5</f>
        <v>5</v>
      </c>
      <c r="L29" s="43"/>
      <c r="M29" s="43"/>
      <c r="N29" s="43"/>
      <c r="O29" s="43">
        <f>E29*2</f>
        <v>2</v>
      </c>
      <c r="P29" s="43">
        <f>F29*3</f>
        <v>3</v>
      </c>
      <c r="Q29" s="43">
        <f>D29*3</f>
        <v>3</v>
      </c>
      <c r="R29" s="43">
        <f>SUM(D29*1)</f>
        <v>1</v>
      </c>
      <c r="S29" s="43"/>
      <c r="T29" s="43"/>
      <c r="U29" s="43">
        <f>SUM(J29:S29)</f>
        <v>14</v>
      </c>
      <c r="V29" s="43">
        <v>10</v>
      </c>
      <c r="W29" s="25">
        <f>SUM(H29+U29+V29)</f>
        <v>88</v>
      </c>
      <c r="X29" s="25" t="s">
        <v>153</v>
      </c>
    </row>
    <row r="30" spans="1:24">
      <c r="A30" s="24" t="s">
        <v>32</v>
      </c>
      <c r="B30" s="43">
        <v>2</v>
      </c>
      <c r="C30" s="43">
        <v>33</v>
      </c>
      <c r="D30" s="43"/>
      <c r="E30" s="43"/>
      <c r="F30" s="43"/>
      <c r="G30" s="25" t="s">
        <v>116</v>
      </c>
      <c r="H30" s="43">
        <f>SUM(B30*G30)</f>
        <v>64</v>
      </c>
      <c r="I30" s="43"/>
      <c r="J30" s="43"/>
      <c r="K30" s="43">
        <f>D30*5</f>
        <v>0</v>
      </c>
      <c r="L30" s="43"/>
      <c r="M30" s="43"/>
      <c r="N30" s="43"/>
      <c r="O30" s="43">
        <f>E30*2</f>
        <v>0</v>
      </c>
      <c r="P30" s="43">
        <f>F30*3</f>
        <v>0</v>
      </c>
      <c r="Q30" s="43">
        <f>D30*3</f>
        <v>0</v>
      </c>
      <c r="R30" s="43">
        <f>SUM(D30*1)</f>
        <v>0</v>
      </c>
      <c r="S30" s="43"/>
      <c r="T30" s="43"/>
      <c r="U30" s="43">
        <f>SUM(J30:S30)</f>
        <v>0</v>
      </c>
      <c r="V30" s="43"/>
      <c r="W30" s="25">
        <f>SUM(H30+U30+V30)</f>
        <v>64</v>
      </c>
      <c r="X30" s="25" t="s">
        <v>154</v>
      </c>
    </row>
    <row r="31" spans="1:24">
      <c r="A31" s="24" t="s">
        <v>33</v>
      </c>
      <c r="B31" s="43">
        <v>2</v>
      </c>
      <c r="C31" s="43">
        <v>35</v>
      </c>
      <c r="D31" s="43">
        <v>1</v>
      </c>
      <c r="E31" s="43">
        <v>1</v>
      </c>
      <c r="F31" s="43">
        <v>1</v>
      </c>
      <c r="G31" s="25" t="s">
        <v>110</v>
      </c>
      <c r="H31" s="43">
        <f>SUM(B31*G31)</f>
        <v>70</v>
      </c>
      <c r="I31" s="43"/>
      <c r="J31" s="43"/>
      <c r="K31" s="43">
        <f>D31*5</f>
        <v>5</v>
      </c>
      <c r="L31" s="43"/>
      <c r="M31" s="43"/>
      <c r="N31" s="43"/>
      <c r="O31" s="43">
        <f>E31*1</f>
        <v>1</v>
      </c>
      <c r="P31" s="43">
        <f>F31*3</f>
        <v>3</v>
      </c>
      <c r="Q31" s="43">
        <f>D31*3</f>
        <v>3</v>
      </c>
      <c r="R31" s="43">
        <f>SUM(D31*1)</f>
        <v>1</v>
      </c>
      <c r="S31" s="43"/>
      <c r="T31" s="43"/>
      <c r="U31" s="43">
        <f>SUM(J31:S31)</f>
        <v>13</v>
      </c>
      <c r="V31" s="43"/>
      <c r="W31" s="25">
        <f>SUM(H31+U31+V31)</f>
        <v>83</v>
      </c>
      <c r="X31" s="25" t="s">
        <v>155</v>
      </c>
    </row>
    <row r="32" spans="1:24">
      <c r="A32" s="24" t="s">
        <v>34</v>
      </c>
      <c r="B32" s="43">
        <v>2</v>
      </c>
      <c r="C32" s="43">
        <v>34</v>
      </c>
      <c r="D32" s="43"/>
      <c r="E32" s="43"/>
      <c r="F32" s="43"/>
      <c r="G32" s="25" t="s">
        <v>110</v>
      </c>
      <c r="H32" s="43">
        <f>SUM(B32*G32)</f>
        <v>70</v>
      </c>
      <c r="I32" s="43"/>
      <c r="J32" s="43"/>
      <c r="K32" s="43">
        <f>D32*5</f>
        <v>0</v>
      </c>
      <c r="L32" s="43"/>
      <c r="M32" s="43"/>
      <c r="N32" s="43"/>
      <c r="O32" s="43">
        <f>E32*1</f>
        <v>0</v>
      </c>
      <c r="P32" s="43">
        <f>F32*3</f>
        <v>0</v>
      </c>
      <c r="Q32" s="43">
        <f>D32*3</f>
        <v>0</v>
      </c>
      <c r="R32" s="43">
        <f>SUM(D32*1)</f>
        <v>0</v>
      </c>
      <c r="S32" s="43"/>
      <c r="T32" s="43"/>
      <c r="U32" s="43">
        <f>SUM(J32:S32)</f>
        <v>0</v>
      </c>
      <c r="V32" s="43"/>
      <c r="W32" s="25">
        <f>SUM(H32+U32+V32)</f>
        <v>70</v>
      </c>
      <c r="X32" s="25" t="s">
        <v>156</v>
      </c>
    </row>
    <row r="33" spans="1:24">
      <c r="A33" s="24" t="s">
        <v>35</v>
      </c>
      <c r="B33" s="43">
        <v>2</v>
      </c>
      <c r="C33" s="43">
        <v>33</v>
      </c>
      <c r="D33" s="43"/>
      <c r="E33" s="43"/>
      <c r="F33" s="43"/>
      <c r="G33" s="25" t="s">
        <v>111</v>
      </c>
      <c r="H33" s="43">
        <f>SUM(B33*G33)</f>
        <v>72</v>
      </c>
      <c r="I33" s="43"/>
      <c r="J33" s="43"/>
      <c r="K33" s="43">
        <f>D33*5</f>
        <v>0</v>
      </c>
      <c r="L33" s="43"/>
      <c r="M33" s="43"/>
      <c r="N33" s="43"/>
      <c r="O33" s="43">
        <f>E33*1</f>
        <v>0</v>
      </c>
      <c r="P33" s="43">
        <f>F33*3</f>
        <v>0</v>
      </c>
      <c r="Q33" s="43">
        <f>D33*3</f>
        <v>0</v>
      </c>
      <c r="R33" s="43">
        <f>SUM(D33*1)</f>
        <v>0</v>
      </c>
      <c r="S33" s="43"/>
      <c r="T33" s="43"/>
      <c r="U33" s="43">
        <f>SUM(J33:S33)</f>
        <v>0</v>
      </c>
      <c r="V33" s="43"/>
      <c r="W33" s="25">
        <f>SUM(H33+U33+V33)</f>
        <v>72</v>
      </c>
      <c r="X33" s="25" t="s">
        <v>157</v>
      </c>
    </row>
    <row r="34" spans="1:24">
      <c r="A34" s="21" t="s">
        <v>36</v>
      </c>
      <c r="B34" s="27">
        <f>SUM(B29:B33)</f>
        <v>10</v>
      </c>
      <c r="C34" s="27">
        <f t="shared" ref="C34:W34" si="7">SUM(C29:C33)</f>
        <v>174</v>
      </c>
      <c r="D34" s="27">
        <f t="shared" si="7"/>
        <v>2</v>
      </c>
      <c r="E34" s="27">
        <f t="shared" si="7"/>
        <v>2</v>
      </c>
      <c r="F34" s="27">
        <f t="shared" si="7"/>
        <v>2</v>
      </c>
      <c r="G34" s="28" t="s">
        <v>117</v>
      </c>
      <c r="H34" s="27">
        <f t="shared" si="7"/>
        <v>340</v>
      </c>
      <c r="I34" s="27"/>
      <c r="J34" s="27">
        <f t="shared" si="7"/>
        <v>0</v>
      </c>
      <c r="K34" s="27">
        <f t="shared" si="7"/>
        <v>10</v>
      </c>
      <c r="L34" s="27">
        <f t="shared" si="7"/>
        <v>0</v>
      </c>
      <c r="M34" s="27">
        <f t="shared" si="7"/>
        <v>0</v>
      </c>
      <c r="N34" s="27">
        <f t="shared" si="7"/>
        <v>0</v>
      </c>
      <c r="O34" s="27">
        <f t="shared" si="7"/>
        <v>3</v>
      </c>
      <c r="P34" s="27">
        <f t="shared" si="7"/>
        <v>6</v>
      </c>
      <c r="Q34" s="27">
        <f t="shared" si="7"/>
        <v>6</v>
      </c>
      <c r="R34" s="27">
        <f>SUM(R29:R33)</f>
        <v>2</v>
      </c>
      <c r="S34" s="27"/>
      <c r="T34" s="27"/>
      <c r="U34" s="27">
        <f t="shared" si="7"/>
        <v>27</v>
      </c>
      <c r="V34" s="27">
        <f t="shared" si="7"/>
        <v>10</v>
      </c>
      <c r="W34" s="28">
        <f t="shared" si="7"/>
        <v>377</v>
      </c>
      <c r="X34" s="28" t="s">
        <v>158</v>
      </c>
    </row>
    <row r="35" spans="1:24">
      <c r="A35" s="24" t="s">
        <v>37</v>
      </c>
      <c r="B35" s="43">
        <v>1</v>
      </c>
      <c r="C35" s="43">
        <v>7</v>
      </c>
      <c r="D35" s="43"/>
      <c r="E35" s="43"/>
      <c r="F35" s="43"/>
      <c r="G35" s="25" t="s">
        <v>113</v>
      </c>
      <c r="H35" s="43">
        <f>SUM(B35*G35)</f>
        <v>37</v>
      </c>
      <c r="I35" s="43"/>
      <c r="J35" s="43"/>
      <c r="K35" s="43"/>
      <c r="L35" s="43"/>
      <c r="M35" s="43"/>
      <c r="N35" s="43"/>
      <c r="O35" s="43"/>
      <c r="P35" s="43">
        <f>F35*3</f>
        <v>0</v>
      </c>
      <c r="Q35" s="43">
        <f>D35*3</f>
        <v>0</v>
      </c>
      <c r="R35" s="43">
        <f>SUM(D35*2)</f>
        <v>0</v>
      </c>
      <c r="S35" s="14"/>
      <c r="T35" s="14"/>
      <c r="U35" s="43"/>
      <c r="V35" s="43"/>
      <c r="W35" s="25">
        <f>SUM(H35+U35+V35)</f>
        <v>37</v>
      </c>
      <c r="X35" s="25" t="s">
        <v>146</v>
      </c>
    </row>
    <row r="36" spans="1:24">
      <c r="A36" s="24" t="s">
        <v>38</v>
      </c>
      <c r="B36" s="43">
        <v>1</v>
      </c>
      <c r="C36" s="43">
        <v>20</v>
      </c>
      <c r="D36" s="43">
        <v>1</v>
      </c>
      <c r="E36" s="43">
        <v>1</v>
      </c>
      <c r="F36" s="43">
        <v>1</v>
      </c>
      <c r="G36" s="25" t="s">
        <v>110</v>
      </c>
      <c r="H36" s="43">
        <f>SUM(B36*G36)</f>
        <v>35</v>
      </c>
      <c r="I36" s="43"/>
      <c r="J36" s="43"/>
      <c r="K36" s="43">
        <v>3</v>
      </c>
      <c r="L36" s="43"/>
      <c r="M36" s="43"/>
      <c r="N36" s="43"/>
      <c r="O36" s="43"/>
      <c r="P36" s="43">
        <v>2</v>
      </c>
      <c r="Q36" s="43">
        <v>2</v>
      </c>
      <c r="R36" s="43">
        <v>2</v>
      </c>
      <c r="S36" s="43">
        <v>3</v>
      </c>
      <c r="T36" s="43">
        <v>3</v>
      </c>
      <c r="U36" s="43">
        <v>15</v>
      </c>
      <c r="V36" s="43"/>
      <c r="W36" s="25">
        <f>SUM(H36+U36+V36)</f>
        <v>50</v>
      </c>
      <c r="X36" s="25" t="s">
        <v>136</v>
      </c>
    </row>
    <row r="37" spans="1:24">
      <c r="A37" s="21" t="s">
        <v>39</v>
      </c>
      <c r="B37" s="27">
        <f>SUM(B35:B36)</f>
        <v>2</v>
      </c>
      <c r="C37" s="27">
        <f t="shared" ref="C37:W37" si="8">SUM(C35:C36)</f>
        <v>27</v>
      </c>
      <c r="D37" s="27">
        <f t="shared" si="8"/>
        <v>1</v>
      </c>
      <c r="E37" s="27">
        <f t="shared" si="8"/>
        <v>1</v>
      </c>
      <c r="F37" s="27">
        <f t="shared" si="8"/>
        <v>1</v>
      </c>
      <c r="G37" s="27">
        <v>72</v>
      </c>
      <c r="H37" s="27">
        <f t="shared" si="8"/>
        <v>72</v>
      </c>
      <c r="I37" s="27"/>
      <c r="J37" s="27">
        <f t="shared" si="8"/>
        <v>0</v>
      </c>
      <c r="K37" s="27">
        <v>3</v>
      </c>
      <c r="L37" s="27">
        <f t="shared" si="8"/>
        <v>0</v>
      </c>
      <c r="M37" s="27">
        <f t="shared" si="8"/>
        <v>0</v>
      </c>
      <c r="N37" s="27">
        <f t="shared" si="8"/>
        <v>0</v>
      </c>
      <c r="O37" s="27">
        <f t="shared" si="8"/>
        <v>0</v>
      </c>
      <c r="P37" s="27">
        <v>2</v>
      </c>
      <c r="Q37" s="27">
        <v>2</v>
      </c>
      <c r="R37" s="27">
        <f>SUM(R35:R36)</f>
        <v>2</v>
      </c>
      <c r="S37" s="27">
        <v>3</v>
      </c>
      <c r="T37" s="27">
        <v>3</v>
      </c>
      <c r="U37" s="27">
        <v>15</v>
      </c>
      <c r="V37" s="27">
        <f t="shared" si="8"/>
        <v>0</v>
      </c>
      <c r="W37" s="28">
        <f t="shared" si="8"/>
        <v>87</v>
      </c>
      <c r="X37" s="28" t="s">
        <v>159</v>
      </c>
    </row>
    <row r="38" spans="1:24">
      <c r="A38" s="21" t="s">
        <v>40</v>
      </c>
      <c r="B38" s="27">
        <f>SUM(B37+B34+B28)</f>
        <v>19</v>
      </c>
      <c r="C38" s="27">
        <f t="shared" ref="C38:W38" si="9">SUM(C37+C34+C28)</f>
        <v>340</v>
      </c>
      <c r="D38" s="27">
        <f t="shared" si="9"/>
        <v>6</v>
      </c>
      <c r="E38" s="27">
        <f t="shared" si="9"/>
        <v>3</v>
      </c>
      <c r="F38" s="27">
        <f t="shared" si="9"/>
        <v>3</v>
      </c>
      <c r="G38" s="27" t="s">
        <v>118</v>
      </c>
      <c r="H38" s="27" t="s">
        <v>121</v>
      </c>
      <c r="I38" s="27">
        <v>0.5</v>
      </c>
      <c r="J38" s="27">
        <v>8</v>
      </c>
      <c r="K38" s="27">
        <v>13</v>
      </c>
      <c r="L38" s="27">
        <f t="shared" si="9"/>
        <v>3</v>
      </c>
      <c r="M38" s="27">
        <f t="shared" si="9"/>
        <v>0</v>
      </c>
      <c r="N38" s="27">
        <f t="shared" si="9"/>
        <v>0</v>
      </c>
      <c r="O38" s="27">
        <f t="shared" si="9"/>
        <v>3</v>
      </c>
      <c r="P38" s="27">
        <f t="shared" si="9"/>
        <v>8</v>
      </c>
      <c r="Q38" s="27">
        <f t="shared" si="9"/>
        <v>14</v>
      </c>
      <c r="R38" s="27">
        <f>SUM(R37+R34+R28)</f>
        <v>5</v>
      </c>
      <c r="S38" s="27">
        <f t="shared" ref="S38:T38" si="10">SUM(S37+S34+S28)</f>
        <v>3</v>
      </c>
      <c r="T38" s="27">
        <f t="shared" si="10"/>
        <v>3</v>
      </c>
      <c r="U38" s="28" t="s">
        <v>128</v>
      </c>
      <c r="V38" s="27">
        <f t="shared" si="9"/>
        <v>32</v>
      </c>
      <c r="W38" s="27">
        <f t="shared" si="9"/>
        <v>683</v>
      </c>
      <c r="X38" s="30" t="s">
        <v>160</v>
      </c>
    </row>
    <row r="39" spans="1:24">
      <c r="A39" s="31" t="s">
        <v>42</v>
      </c>
      <c r="B39" s="27">
        <f t="shared" ref="B39:V40" si="11">SUM(B21+B38)</f>
        <v>35</v>
      </c>
      <c r="C39" s="27">
        <f t="shared" si="11"/>
        <v>640</v>
      </c>
      <c r="D39" s="27">
        <f>SUM(D21+D38)</f>
        <v>12</v>
      </c>
      <c r="E39" s="27">
        <f t="shared" si="11"/>
        <v>7</v>
      </c>
      <c r="F39" s="32">
        <f t="shared" si="11"/>
        <v>7</v>
      </c>
      <c r="G39" s="27">
        <v>682</v>
      </c>
      <c r="H39" s="32" t="s">
        <v>122</v>
      </c>
      <c r="I39" s="32">
        <v>1</v>
      </c>
      <c r="J39" s="32">
        <v>8</v>
      </c>
      <c r="K39" s="32">
        <v>13</v>
      </c>
      <c r="L39" s="32">
        <f t="shared" si="11"/>
        <v>5</v>
      </c>
      <c r="M39" s="32">
        <f t="shared" si="11"/>
        <v>4</v>
      </c>
      <c r="N39" s="32">
        <f t="shared" si="11"/>
        <v>12</v>
      </c>
      <c r="O39" s="32">
        <f t="shared" si="11"/>
        <v>8</v>
      </c>
      <c r="P39" s="32">
        <f t="shared" si="11"/>
        <v>20</v>
      </c>
      <c r="Q39" s="32">
        <f t="shared" si="11"/>
        <v>30</v>
      </c>
      <c r="R39" s="32">
        <f>SUM(R21+R38)</f>
        <v>9</v>
      </c>
      <c r="S39" s="32">
        <f t="shared" ref="S39:T40" si="12">SUM(S21+S38)</f>
        <v>3</v>
      </c>
      <c r="T39" s="32">
        <f t="shared" si="12"/>
        <v>3</v>
      </c>
      <c r="U39" s="33" t="s">
        <v>129</v>
      </c>
      <c r="V39" s="32">
        <f t="shared" si="11"/>
        <v>60</v>
      </c>
      <c r="W39" s="27">
        <v>1248.5</v>
      </c>
      <c r="X39" s="30">
        <v>78</v>
      </c>
    </row>
    <row r="40" spans="1:24" ht="22.5">
      <c r="A40" s="34" t="s">
        <v>43</v>
      </c>
      <c r="B40" s="32">
        <f>B6+B23+B39</f>
        <v>37</v>
      </c>
      <c r="C40" s="32">
        <f>C6+C23+C39</f>
        <v>684</v>
      </c>
      <c r="D40" s="32">
        <f>SUM(D22+D39)</f>
        <v>12</v>
      </c>
      <c r="E40" s="32">
        <f t="shared" si="11"/>
        <v>7</v>
      </c>
      <c r="F40" s="32">
        <f t="shared" si="11"/>
        <v>7</v>
      </c>
      <c r="G40" s="33">
        <f>G39+G23+G6</f>
        <v>722</v>
      </c>
      <c r="H40" s="32" t="s">
        <v>165</v>
      </c>
      <c r="I40" s="32">
        <v>1</v>
      </c>
      <c r="J40" s="32">
        <v>8</v>
      </c>
      <c r="K40" s="32">
        <v>13</v>
      </c>
      <c r="L40" s="32">
        <f t="shared" si="11"/>
        <v>5</v>
      </c>
      <c r="M40" s="32">
        <f t="shared" si="11"/>
        <v>4</v>
      </c>
      <c r="N40" s="32">
        <f t="shared" si="11"/>
        <v>12</v>
      </c>
      <c r="O40" s="32">
        <f t="shared" si="11"/>
        <v>8</v>
      </c>
      <c r="P40" s="32">
        <f t="shared" si="11"/>
        <v>20</v>
      </c>
      <c r="Q40" s="32">
        <f t="shared" si="11"/>
        <v>30</v>
      </c>
      <c r="R40" s="32">
        <f>SUM(R22+R39)</f>
        <v>9</v>
      </c>
      <c r="S40" s="32">
        <f t="shared" si="12"/>
        <v>3</v>
      </c>
      <c r="T40" s="32">
        <f t="shared" si="12"/>
        <v>3</v>
      </c>
      <c r="U40" s="33" t="s">
        <v>129</v>
      </c>
      <c r="V40" s="32">
        <f t="shared" si="11"/>
        <v>60</v>
      </c>
      <c r="W40" s="33" t="s">
        <v>167</v>
      </c>
      <c r="X40" s="35">
        <f>X39+X23+X6</f>
        <v>80.22</v>
      </c>
    </row>
    <row r="41" spans="1:2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"/>
      <c r="C42" s="1"/>
      <c r="D42" s="40" t="s">
        <v>170</v>
      </c>
      <c r="E42" s="40"/>
      <c r="F42" s="40"/>
      <c r="G42" s="40"/>
      <c r="H42" s="40"/>
      <c r="I42" s="40"/>
      <c r="J42" s="40"/>
      <c r="K42" s="40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  <c r="W42" s="1"/>
      <c r="X42" s="1"/>
    </row>
  </sheetData>
  <mergeCells count="10">
    <mergeCell ref="U2:U4"/>
    <mergeCell ref="V2:V4"/>
    <mergeCell ref="W2:W4"/>
    <mergeCell ref="X2:X4"/>
    <mergeCell ref="A2:A4"/>
    <mergeCell ref="B2:C3"/>
    <mergeCell ref="D2:F3"/>
    <mergeCell ref="G2:G4"/>
    <mergeCell ref="H2:H4"/>
    <mergeCell ref="I2:T3"/>
  </mergeCells>
  <pageMargins left="0.67" right="0.37" top="0.47" bottom="0.26" header="0.23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I43"/>
  <sheetViews>
    <sheetView view="pageBreakPreview" zoomScale="55" zoomScaleNormal="55" zoomScaleSheetLayoutView="55" workbookViewId="0">
      <selection activeCell="AG28" sqref="AG28"/>
    </sheetView>
  </sheetViews>
  <sheetFormatPr defaultRowHeight="15"/>
  <cols>
    <col min="1" max="1" width="10" customWidth="1"/>
  </cols>
  <sheetData>
    <row r="1" spans="1:35" ht="18">
      <c r="A1" s="63" t="s">
        <v>45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18.75">
      <c r="A2" s="64" t="s">
        <v>172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ht="18.75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5">
      <c r="A4" s="70" t="s">
        <v>47</v>
      </c>
      <c r="B4" s="79" t="s">
        <v>48</v>
      </c>
      <c r="C4" s="79"/>
      <c r="D4" s="70" t="s">
        <v>49</v>
      </c>
      <c r="E4" s="70"/>
      <c r="F4" s="70" t="s">
        <v>50</v>
      </c>
      <c r="G4" s="70"/>
      <c r="H4" s="70" t="s">
        <v>51</v>
      </c>
      <c r="I4" s="70"/>
      <c r="J4" s="70" t="s">
        <v>52</v>
      </c>
      <c r="K4" s="70"/>
      <c r="L4" s="71" t="s">
        <v>53</v>
      </c>
      <c r="M4" s="71"/>
      <c r="N4" s="70" t="s">
        <v>54</v>
      </c>
      <c r="O4" s="70"/>
      <c r="P4" s="70" t="s">
        <v>55</v>
      </c>
      <c r="Q4" s="70"/>
      <c r="R4" s="70" t="s">
        <v>56</v>
      </c>
      <c r="S4" s="70"/>
      <c r="T4" s="70" t="s">
        <v>57</v>
      </c>
      <c r="U4" s="70"/>
      <c r="V4" s="70" t="s">
        <v>58</v>
      </c>
      <c r="W4" s="70"/>
      <c r="X4" s="71" t="s">
        <v>59</v>
      </c>
      <c r="Y4" s="71"/>
      <c r="Z4" s="70" t="s">
        <v>60</v>
      </c>
      <c r="AA4" s="70"/>
      <c r="AB4" s="70" t="s">
        <v>61</v>
      </c>
      <c r="AC4" s="70"/>
      <c r="AD4" s="71" t="s">
        <v>62</v>
      </c>
      <c r="AE4" s="71"/>
      <c r="AF4" s="80" t="s">
        <v>63</v>
      </c>
      <c r="AG4" s="80"/>
      <c r="AH4" s="70" t="s">
        <v>64</v>
      </c>
      <c r="AI4" s="70" t="s">
        <v>65</v>
      </c>
    </row>
    <row r="5" spans="1:35" ht="23.25">
      <c r="A5" s="70"/>
      <c r="B5" s="5" t="s">
        <v>66</v>
      </c>
      <c r="C5" s="5" t="s">
        <v>67</v>
      </c>
      <c r="D5" s="5" t="s">
        <v>66</v>
      </c>
      <c r="E5" s="5" t="s">
        <v>67</v>
      </c>
      <c r="F5" s="5" t="s">
        <v>66</v>
      </c>
      <c r="G5" s="5" t="s">
        <v>67</v>
      </c>
      <c r="H5" s="5" t="s">
        <v>66</v>
      </c>
      <c r="I5" s="5" t="s">
        <v>67</v>
      </c>
      <c r="J5" s="5" t="s">
        <v>66</v>
      </c>
      <c r="K5" s="5" t="s">
        <v>67</v>
      </c>
      <c r="L5" s="6" t="s">
        <v>66</v>
      </c>
      <c r="M5" s="6" t="s">
        <v>67</v>
      </c>
      <c r="N5" s="5" t="s">
        <v>66</v>
      </c>
      <c r="O5" s="5" t="s">
        <v>67</v>
      </c>
      <c r="P5" s="5" t="s">
        <v>66</v>
      </c>
      <c r="Q5" s="5" t="s">
        <v>67</v>
      </c>
      <c r="R5" s="5" t="s">
        <v>66</v>
      </c>
      <c r="S5" s="5" t="s">
        <v>67</v>
      </c>
      <c r="T5" s="5" t="s">
        <v>66</v>
      </c>
      <c r="U5" s="5" t="s">
        <v>67</v>
      </c>
      <c r="V5" s="5" t="s">
        <v>66</v>
      </c>
      <c r="W5" s="5" t="s">
        <v>67</v>
      </c>
      <c r="X5" s="6" t="s">
        <v>66</v>
      </c>
      <c r="Y5" s="6" t="s">
        <v>67</v>
      </c>
      <c r="Z5" s="5" t="s">
        <v>66</v>
      </c>
      <c r="AA5" s="5" t="s">
        <v>67</v>
      </c>
      <c r="AB5" s="5" t="s">
        <v>66</v>
      </c>
      <c r="AC5" s="5" t="s">
        <v>67</v>
      </c>
      <c r="AD5" s="6" t="s">
        <v>66</v>
      </c>
      <c r="AE5" s="6" t="s">
        <v>67</v>
      </c>
      <c r="AF5" s="6" t="s">
        <v>66</v>
      </c>
      <c r="AG5" s="6" t="s">
        <v>67</v>
      </c>
      <c r="AH5" s="70"/>
      <c r="AI5" s="70"/>
    </row>
    <row r="6" spans="1:35">
      <c r="A6" s="7" t="s">
        <v>68</v>
      </c>
      <c r="B6" s="15">
        <v>20</v>
      </c>
      <c r="C6" s="15">
        <v>1</v>
      </c>
      <c r="D6" s="15">
        <v>39</v>
      </c>
      <c r="E6" s="15">
        <v>2</v>
      </c>
      <c r="F6" s="15">
        <v>22</v>
      </c>
      <c r="G6" s="15">
        <v>1</v>
      </c>
      <c r="H6" s="15">
        <v>29</v>
      </c>
      <c r="I6" s="15">
        <v>2</v>
      </c>
      <c r="J6" s="15">
        <v>35</v>
      </c>
      <c r="K6" s="15">
        <v>2</v>
      </c>
      <c r="L6" s="12">
        <f>D6+F6+H6+J6</f>
        <v>125</v>
      </c>
      <c r="M6" s="12">
        <f>E6+G6+I6+K6</f>
        <v>7</v>
      </c>
      <c r="N6" s="15">
        <v>25</v>
      </c>
      <c r="O6" s="15">
        <v>1</v>
      </c>
      <c r="P6" s="15">
        <v>37</v>
      </c>
      <c r="Q6" s="15">
        <v>2</v>
      </c>
      <c r="R6" s="15">
        <v>21</v>
      </c>
      <c r="S6" s="15">
        <v>1</v>
      </c>
      <c r="T6" s="15">
        <v>37</v>
      </c>
      <c r="U6" s="15">
        <v>2</v>
      </c>
      <c r="V6" s="15">
        <v>22</v>
      </c>
      <c r="W6" s="15">
        <v>1</v>
      </c>
      <c r="X6" s="12">
        <f>N6+P6+R6+T6+V6</f>
        <v>142</v>
      </c>
      <c r="Y6" s="12">
        <f>O6+Q6+S6+U6+W6</f>
        <v>7</v>
      </c>
      <c r="Z6" s="15">
        <v>16</v>
      </c>
      <c r="AA6" s="15">
        <v>1</v>
      </c>
      <c r="AB6" s="15">
        <v>8</v>
      </c>
      <c r="AC6" s="15">
        <v>1</v>
      </c>
      <c r="AD6" s="12">
        <f>Z6+AB6</f>
        <v>24</v>
      </c>
      <c r="AE6" s="12">
        <f>AA6+AC6</f>
        <v>2</v>
      </c>
      <c r="AF6" s="16">
        <f>L6+X6+AD6</f>
        <v>291</v>
      </c>
      <c r="AG6" s="16">
        <f>M6+Y6+AE6</f>
        <v>16</v>
      </c>
      <c r="AH6" s="7"/>
      <c r="AI6" s="7"/>
    </row>
    <row r="7" spans="1:35">
      <c r="A7" s="9" t="s">
        <v>69</v>
      </c>
      <c r="B7" s="15">
        <v>23</v>
      </c>
      <c r="C7" s="15">
        <v>1</v>
      </c>
      <c r="D7" s="15">
        <v>23</v>
      </c>
      <c r="E7" s="15">
        <v>1</v>
      </c>
      <c r="F7" s="15">
        <v>39</v>
      </c>
      <c r="G7" s="15">
        <v>2</v>
      </c>
      <c r="H7" s="15">
        <v>36</v>
      </c>
      <c r="I7" s="15">
        <v>2</v>
      </c>
      <c r="J7" s="15">
        <v>37</v>
      </c>
      <c r="K7" s="15">
        <v>2</v>
      </c>
      <c r="L7" s="12">
        <f>D7+F7+H7+J7</f>
        <v>135</v>
      </c>
      <c r="M7" s="12">
        <f>E7+G7+I7+K7</f>
        <v>7</v>
      </c>
      <c r="N7" s="15">
        <v>39</v>
      </c>
      <c r="O7" s="15">
        <v>2</v>
      </c>
      <c r="P7" s="15">
        <v>32</v>
      </c>
      <c r="Q7" s="15">
        <v>2</v>
      </c>
      <c r="R7" s="15">
        <v>34</v>
      </c>
      <c r="S7" s="15">
        <v>2</v>
      </c>
      <c r="T7" s="15">
        <v>34</v>
      </c>
      <c r="U7" s="15">
        <v>2</v>
      </c>
      <c r="V7" s="15">
        <v>33</v>
      </c>
      <c r="W7" s="15">
        <v>2</v>
      </c>
      <c r="X7" s="12">
        <f>N7+P7+R7+T7+V7</f>
        <v>172</v>
      </c>
      <c r="Y7" s="12">
        <f>O7+Q7+S7+U7+W7</f>
        <v>10</v>
      </c>
      <c r="Z7" s="15">
        <v>7</v>
      </c>
      <c r="AA7" s="15">
        <v>1</v>
      </c>
      <c r="AB7" s="15">
        <v>20</v>
      </c>
      <c r="AC7" s="15">
        <v>1</v>
      </c>
      <c r="AD7" s="12">
        <f>Z7+AB7</f>
        <v>27</v>
      </c>
      <c r="AE7" s="12">
        <f>AA7+AC7</f>
        <v>2</v>
      </c>
      <c r="AF7" s="16">
        <f>L7+X7+AD7</f>
        <v>334</v>
      </c>
      <c r="AG7" s="16">
        <f>M7+Y7+AE7</f>
        <v>19</v>
      </c>
      <c r="AH7" s="7"/>
      <c r="AI7" s="7"/>
    </row>
    <row r="8" spans="1:35">
      <c r="A8" s="8" t="s">
        <v>63</v>
      </c>
      <c r="B8" s="12">
        <v>43</v>
      </c>
      <c r="C8" s="12">
        <v>2</v>
      </c>
      <c r="D8" s="12">
        <f>SUM(D6:D7)</f>
        <v>62</v>
      </c>
      <c r="E8" s="12">
        <f t="shared" ref="E8:K8" si="0">SUM(E6:E7)</f>
        <v>3</v>
      </c>
      <c r="F8" s="12">
        <f t="shared" si="0"/>
        <v>61</v>
      </c>
      <c r="G8" s="12">
        <f t="shared" si="0"/>
        <v>3</v>
      </c>
      <c r="H8" s="12">
        <f t="shared" si="0"/>
        <v>65</v>
      </c>
      <c r="I8" s="12">
        <f t="shared" si="0"/>
        <v>4</v>
      </c>
      <c r="J8" s="12">
        <f t="shared" si="0"/>
        <v>72</v>
      </c>
      <c r="K8" s="12">
        <f t="shared" si="0"/>
        <v>4</v>
      </c>
      <c r="L8" s="12">
        <f>SUM(L6:L7)</f>
        <v>260</v>
      </c>
      <c r="M8" s="12">
        <f>SUM(M6:M7)</f>
        <v>14</v>
      </c>
      <c r="N8" s="12">
        <f>SUM(N6:N7)</f>
        <v>64</v>
      </c>
      <c r="O8" s="12">
        <f t="shared" ref="O8:W8" si="1">SUM(O6:O7)</f>
        <v>3</v>
      </c>
      <c r="P8" s="12">
        <f t="shared" si="1"/>
        <v>69</v>
      </c>
      <c r="Q8" s="12">
        <f t="shared" si="1"/>
        <v>4</v>
      </c>
      <c r="R8" s="12">
        <f t="shared" si="1"/>
        <v>55</v>
      </c>
      <c r="S8" s="12">
        <f t="shared" si="1"/>
        <v>3</v>
      </c>
      <c r="T8" s="12">
        <f t="shared" si="1"/>
        <v>71</v>
      </c>
      <c r="U8" s="12">
        <f t="shared" si="1"/>
        <v>4</v>
      </c>
      <c r="V8" s="12">
        <f t="shared" si="1"/>
        <v>55</v>
      </c>
      <c r="W8" s="12">
        <f t="shared" si="1"/>
        <v>3</v>
      </c>
      <c r="X8" s="12">
        <f>SUM(X6:X7)</f>
        <v>314</v>
      </c>
      <c r="Y8" s="12">
        <f>SUM(Y6:Y7)</f>
        <v>17</v>
      </c>
      <c r="Z8" s="12">
        <f>SUM(Z6:Z7)</f>
        <v>23</v>
      </c>
      <c r="AA8" s="12">
        <f t="shared" ref="AA8:AC8" si="2">SUM(AA6:AA7)</f>
        <v>2</v>
      </c>
      <c r="AB8" s="12">
        <f t="shared" si="2"/>
        <v>28</v>
      </c>
      <c r="AC8" s="12">
        <f t="shared" si="2"/>
        <v>2</v>
      </c>
      <c r="AD8" s="12">
        <f>SUM(AD6:AD7)</f>
        <v>51</v>
      </c>
      <c r="AE8" s="12">
        <f>SUM(AE6:AE7)</f>
        <v>4</v>
      </c>
      <c r="AF8" s="12">
        <f>SUM(AF6:AF7)</f>
        <v>625</v>
      </c>
      <c r="AG8" s="12">
        <f>SUM(AG6:AG7)</f>
        <v>35</v>
      </c>
      <c r="AH8" s="8"/>
      <c r="AI8" s="8"/>
    </row>
    <row r="9" spans="1:35">
      <c r="A9" s="71" t="s">
        <v>78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</row>
    <row r="10" spans="1:35" ht="12.75" customHeight="1">
      <c r="A10" s="71" t="s">
        <v>79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</row>
    <row r="11" spans="1:35">
      <c r="A11" s="78" t="s">
        <v>80</v>
      </c>
      <c r="B11" s="77" t="s">
        <v>81</v>
      </c>
      <c r="C11" s="7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  <c r="Y11" s="8"/>
      <c r="Z11" s="7"/>
      <c r="AA11" s="7"/>
      <c r="AB11" s="7"/>
      <c r="AC11" s="7"/>
      <c r="AD11" s="8"/>
      <c r="AE11" s="8"/>
      <c r="AF11" s="7"/>
      <c r="AG11" s="7"/>
      <c r="AH11" s="7"/>
      <c r="AI11" s="7"/>
    </row>
    <row r="12" spans="1:35">
      <c r="A12" s="78"/>
      <c r="B12" s="77" t="s">
        <v>82</v>
      </c>
      <c r="C12" s="7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  <c r="Y12" s="8"/>
      <c r="Z12" s="7"/>
      <c r="AA12" s="7"/>
      <c r="AB12" s="7"/>
      <c r="AC12" s="7"/>
      <c r="AD12" s="8"/>
      <c r="AE12" s="8"/>
      <c r="AF12" s="7"/>
      <c r="AG12" s="7"/>
      <c r="AH12" s="7"/>
      <c r="AI12" s="7"/>
    </row>
    <row r="13" spans="1:35" ht="33" customHeight="1">
      <c r="A13" s="78"/>
      <c r="B13" s="77" t="s">
        <v>83</v>
      </c>
      <c r="C13" s="7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8"/>
      <c r="AE13" s="8"/>
      <c r="AF13" s="7"/>
      <c r="AG13" s="7"/>
      <c r="AH13" s="7"/>
      <c r="AI13" s="7"/>
    </row>
    <row r="14" spans="1:35">
      <c r="A14" s="71" t="s">
        <v>63</v>
      </c>
      <c r="B14" s="71"/>
      <c r="C14" s="7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>
      <c r="A15" s="71" t="s">
        <v>84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</row>
    <row r="16" spans="1:35">
      <c r="A16" s="76" t="s">
        <v>85</v>
      </c>
      <c r="B16" s="77" t="s">
        <v>86</v>
      </c>
      <c r="C16" s="7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2"/>
      <c r="AA16" s="12"/>
      <c r="AB16" s="12"/>
      <c r="AC16" s="12"/>
      <c r="AD16" s="12"/>
      <c r="AE16" s="12"/>
      <c r="AF16" s="12"/>
      <c r="AG16" s="12"/>
      <c r="AH16" s="7"/>
      <c r="AI16" s="7"/>
    </row>
    <row r="17" spans="1:35" ht="31.5" customHeight="1">
      <c r="A17" s="76"/>
      <c r="B17" s="77" t="s">
        <v>87</v>
      </c>
      <c r="C17" s="7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6">
        <v>23</v>
      </c>
      <c r="AA17" s="16">
        <v>2</v>
      </c>
      <c r="AB17" s="16">
        <v>28</v>
      </c>
      <c r="AC17" s="16">
        <v>2</v>
      </c>
      <c r="AD17" s="12">
        <v>61</v>
      </c>
      <c r="AE17" s="12">
        <v>4</v>
      </c>
      <c r="AF17" s="15"/>
      <c r="AG17" s="15"/>
      <c r="AH17" s="7"/>
      <c r="AI17" s="7"/>
    </row>
    <row r="18" spans="1:35">
      <c r="A18" s="71" t="s">
        <v>63</v>
      </c>
      <c r="B18" s="71"/>
      <c r="C18" s="7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2"/>
      <c r="AA18" s="12"/>
      <c r="AB18" s="12"/>
      <c r="AC18" s="12"/>
      <c r="AD18" s="12"/>
      <c r="AE18" s="12"/>
      <c r="AF18" s="12"/>
      <c r="AG18" s="12"/>
      <c r="AH18" s="8"/>
      <c r="AI18" s="8"/>
    </row>
    <row r="19" spans="1:35">
      <c r="A19" s="7" t="s">
        <v>88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  <c r="M19" s="8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  <c r="Y19" s="8"/>
      <c r="Z19" s="7"/>
      <c r="AA19" s="7"/>
      <c r="AB19" s="7"/>
      <c r="AC19" s="7"/>
      <c r="AD19" s="8"/>
      <c r="AE19" s="41"/>
      <c r="AF19" s="41"/>
      <c r="AG19" s="41"/>
      <c r="AH19" s="7"/>
      <c r="AI19" s="7"/>
    </row>
    <row r="20" spans="1:35" ht="30">
      <c r="A20" s="9" t="s">
        <v>89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30">
      <c r="A21" s="9" t="s">
        <v>90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30">
      <c r="A22" s="9" t="s">
        <v>91</v>
      </c>
      <c r="B22" s="7"/>
      <c r="C22" s="7"/>
      <c r="D22" s="70" t="s">
        <v>49</v>
      </c>
      <c r="E22" s="70"/>
      <c r="F22" s="70" t="s">
        <v>50</v>
      </c>
      <c r="G22" s="70"/>
      <c r="H22" s="70" t="s">
        <v>51</v>
      </c>
      <c r="I22" s="70"/>
      <c r="J22" s="70" t="s">
        <v>52</v>
      </c>
      <c r="K22" s="70"/>
      <c r="L22" s="71" t="s">
        <v>53</v>
      </c>
      <c r="M22" s="71"/>
      <c r="N22" s="70" t="s">
        <v>54</v>
      </c>
      <c r="O22" s="70"/>
      <c r="P22" s="70" t="s">
        <v>55</v>
      </c>
      <c r="Q22" s="70"/>
      <c r="R22" s="70" t="s">
        <v>56</v>
      </c>
      <c r="S22" s="70"/>
      <c r="T22" s="70" t="s">
        <v>57</v>
      </c>
      <c r="U22" s="70"/>
      <c r="V22" s="70" t="s">
        <v>58</v>
      </c>
      <c r="W22" s="70"/>
      <c r="X22" s="71" t="s">
        <v>59</v>
      </c>
      <c r="Y22" s="71"/>
      <c r="Z22" s="70" t="s">
        <v>60</v>
      </c>
      <c r="AA22" s="70"/>
      <c r="AB22" s="70" t="s">
        <v>61</v>
      </c>
      <c r="AC22" s="70"/>
      <c r="AD22" s="71" t="s">
        <v>62</v>
      </c>
      <c r="AE22" s="71"/>
      <c r="AF22" s="70" t="s">
        <v>63</v>
      </c>
      <c r="AG22" s="70"/>
      <c r="AH22" s="7"/>
      <c r="AI22" s="7"/>
    </row>
    <row r="23" spans="1:35" ht="19.5" customHeight="1">
      <c r="A23" s="9" t="s">
        <v>92</v>
      </c>
      <c r="B23" s="15"/>
      <c r="C23" s="15"/>
      <c r="D23" s="12">
        <v>62</v>
      </c>
      <c r="E23" s="12">
        <v>3</v>
      </c>
      <c r="F23" s="12">
        <v>61</v>
      </c>
      <c r="G23" s="12">
        <v>3</v>
      </c>
      <c r="H23" s="12">
        <v>65</v>
      </c>
      <c r="I23" s="12">
        <v>4</v>
      </c>
      <c r="J23" s="12">
        <v>72</v>
      </c>
      <c r="K23" s="12">
        <v>4</v>
      </c>
      <c r="L23" s="12">
        <v>260</v>
      </c>
      <c r="M23" s="12">
        <v>14</v>
      </c>
      <c r="N23" s="12">
        <v>64</v>
      </c>
      <c r="O23" s="12">
        <v>3</v>
      </c>
      <c r="P23" s="12">
        <v>69</v>
      </c>
      <c r="Q23" s="12">
        <v>4</v>
      </c>
      <c r="R23" s="12">
        <v>55</v>
      </c>
      <c r="S23" s="12">
        <v>3</v>
      </c>
      <c r="T23" s="12">
        <v>71</v>
      </c>
      <c r="U23" s="12">
        <v>4</v>
      </c>
      <c r="V23" s="12">
        <v>55</v>
      </c>
      <c r="W23" s="12">
        <v>3</v>
      </c>
      <c r="X23" s="12">
        <v>314</v>
      </c>
      <c r="Y23" s="12">
        <v>17</v>
      </c>
      <c r="Z23" s="12">
        <v>23</v>
      </c>
      <c r="AA23" s="12">
        <v>2</v>
      </c>
      <c r="AB23" s="12">
        <v>28</v>
      </c>
      <c r="AC23" s="12">
        <v>2</v>
      </c>
      <c r="AD23" s="12">
        <v>51</v>
      </c>
      <c r="AE23" s="12">
        <v>4</v>
      </c>
      <c r="AF23" s="12">
        <v>625</v>
      </c>
      <c r="AG23" s="12">
        <v>35</v>
      </c>
      <c r="AH23" s="7"/>
      <c r="AI23" s="7"/>
    </row>
    <row r="24" spans="1:3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1:35">
      <c r="A25" s="75" t="s">
        <v>93</v>
      </c>
      <c r="B25" s="75"/>
      <c r="C25" s="75"/>
      <c r="D25" s="71" t="s">
        <v>70</v>
      </c>
      <c r="E25" s="71"/>
      <c r="F25" s="71"/>
      <c r="G25" s="71"/>
      <c r="H25" s="71" t="s">
        <v>71</v>
      </c>
      <c r="I25" s="71"/>
      <c r="J25" s="71"/>
      <c r="K25" s="71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70" t="s">
        <v>173</v>
      </c>
      <c r="AE25" s="70"/>
      <c r="AF25" s="70"/>
      <c r="AG25" s="70"/>
      <c r="AH25" s="7"/>
      <c r="AI25" s="7"/>
    </row>
    <row r="26" spans="1:35">
      <c r="A26" s="75"/>
      <c r="B26" s="75"/>
      <c r="C26" s="75"/>
      <c r="D26" s="69" t="s">
        <v>73</v>
      </c>
      <c r="E26" s="69"/>
      <c r="F26" s="70"/>
      <c r="G26" s="70"/>
      <c r="H26" s="69" t="s">
        <v>73</v>
      </c>
      <c r="I26" s="69"/>
      <c r="J26" s="70"/>
      <c r="K26" s="7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69" t="s">
        <v>73</v>
      </c>
      <c r="AE26" s="69"/>
      <c r="AF26" s="70"/>
      <c r="AG26" s="70"/>
      <c r="AH26" s="7"/>
      <c r="AI26" s="7"/>
    </row>
    <row r="27" spans="1:35" ht="23.25">
      <c r="A27" s="75"/>
      <c r="B27" s="75"/>
      <c r="C27" s="75"/>
      <c r="D27" s="5" t="s">
        <v>74</v>
      </c>
      <c r="E27" s="5" t="s">
        <v>66</v>
      </c>
      <c r="F27" s="5" t="s">
        <v>74</v>
      </c>
      <c r="G27" s="5" t="s">
        <v>66</v>
      </c>
      <c r="H27" s="5" t="s">
        <v>74</v>
      </c>
      <c r="I27" s="5" t="s">
        <v>66</v>
      </c>
      <c r="J27" s="5" t="s">
        <v>74</v>
      </c>
      <c r="K27" s="5" t="s">
        <v>66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5" t="s">
        <v>74</v>
      </c>
      <c r="AE27" s="5" t="s">
        <v>66</v>
      </c>
      <c r="AF27" s="5" t="s">
        <v>74</v>
      </c>
      <c r="AG27" s="5" t="s">
        <v>66</v>
      </c>
      <c r="AH27" s="7"/>
      <c r="AI27" s="7"/>
    </row>
    <row r="28" spans="1:35">
      <c r="A28" s="75"/>
      <c r="B28" s="75"/>
      <c r="C28" s="75"/>
      <c r="D28" s="11">
        <v>1</v>
      </c>
      <c r="E28" s="11">
        <v>23</v>
      </c>
      <c r="F28" s="11">
        <v>18</v>
      </c>
      <c r="G28" s="11">
        <v>306</v>
      </c>
      <c r="H28" s="11">
        <v>1</v>
      </c>
      <c r="I28" s="11">
        <v>20</v>
      </c>
      <c r="J28" s="11">
        <v>17</v>
      </c>
      <c r="K28" s="11">
        <v>319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>
        <f>D28+H28</f>
        <v>2</v>
      </c>
      <c r="AE28" s="16">
        <f>E28+I28</f>
        <v>43</v>
      </c>
      <c r="AF28" s="16">
        <f>F28+J28</f>
        <v>35</v>
      </c>
      <c r="AG28" s="16">
        <f>G28+K28</f>
        <v>625</v>
      </c>
      <c r="AH28" s="7"/>
      <c r="AI28" s="7"/>
    </row>
    <row r="29" spans="1:35">
      <c r="A29" s="66" t="s">
        <v>94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8"/>
      <c r="AH29" s="7"/>
      <c r="AI29" s="7"/>
    </row>
    <row r="30" spans="1:35">
      <c r="A30" s="66" t="s">
        <v>95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8"/>
      <c r="AH30" s="7"/>
      <c r="AI30" s="7"/>
    </row>
    <row r="31" spans="1:35">
      <c r="A31" s="66" t="s">
        <v>96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8"/>
      <c r="AH31" s="7"/>
      <c r="AI31" s="7"/>
    </row>
    <row r="32" spans="1:35">
      <c r="A32" s="66" t="s">
        <v>161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/>
      <c r="AH32" s="7"/>
      <c r="AI32" s="7"/>
    </row>
    <row r="33" spans="1:35">
      <c r="A33" s="66" t="s">
        <v>97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8"/>
      <c r="AH33" s="7"/>
      <c r="AI33" s="7"/>
    </row>
    <row r="34" spans="1:35">
      <c r="A34" s="66" t="s">
        <v>98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8"/>
      <c r="AH34" s="7"/>
      <c r="AI34" s="7"/>
    </row>
    <row r="35" spans="1:35">
      <c r="A35" s="66" t="s">
        <v>99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8"/>
      <c r="AH35" s="7"/>
      <c r="AI35" s="7"/>
    </row>
    <row r="36" spans="1:35">
      <c r="A36" s="66" t="s">
        <v>100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8"/>
      <c r="AH36" s="7"/>
      <c r="AI36" s="7"/>
    </row>
    <row r="37" spans="1:35">
      <c r="A37" s="66" t="s">
        <v>101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8"/>
      <c r="AH37" s="7"/>
      <c r="AI37" s="7"/>
    </row>
    <row r="39" spans="1:35" ht="18.75">
      <c r="C39" s="37"/>
      <c r="D39" s="37"/>
      <c r="E39" s="37"/>
      <c r="F39" s="37"/>
      <c r="H39" s="37"/>
    </row>
    <row r="40" spans="1:35" ht="18">
      <c r="B40" s="36" t="s">
        <v>75</v>
      </c>
      <c r="C40" s="36"/>
      <c r="D40" s="36"/>
      <c r="E40" s="36"/>
      <c r="F40" s="36"/>
      <c r="G40" s="36" t="s">
        <v>76</v>
      </c>
      <c r="H40" s="36"/>
      <c r="I40" s="4"/>
    </row>
    <row r="41" spans="1:35" ht="18">
      <c r="C41" s="36"/>
      <c r="D41" s="36"/>
      <c r="E41" s="36"/>
      <c r="F41" s="36"/>
      <c r="H41" s="36"/>
      <c r="I41" s="4"/>
    </row>
    <row r="42" spans="1:35">
      <c r="D42" s="4"/>
      <c r="E42" s="4"/>
      <c r="F42" s="4"/>
      <c r="H42" s="4"/>
      <c r="I42" s="4"/>
    </row>
    <row r="43" spans="1:35" ht="18.75">
      <c r="B43" s="44" t="s">
        <v>171</v>
      </c>
      <c r="G43" s="36"/>
    </row>
  </sheetData>
  <mergeCells count="69">
    <mergeCell ref="T4:U4"/>
    <mergeCell ref="V4:W4"/>
    <mergeCell ref="AD4:AE4"/>
    <mergeCell ref="AF4:AG4"/>
    <mergeCell ref="A1:AI1"/>
    <mergeCell ref="A2:AI2"/>
    <mergeCell ref="A3:AI3"/>
    <mergeCell ref="A4:A5"/>
    <mergeCell ref="B4:C4"/>
    <mergeCell ref="D4:E4"/>
    <mergeCell ref="F4:G4"/>
    <mergeCell ref="H4:I4"/>
    <mergeCell ref="J4:K4"/>
    <mergeCell ref="L4:M4"/>
    <mergeCell ref="AI4:AI5"/>
    <mergeCell ref="N4:O4"/>
    <mergeCell ref="P4:Q4"/>
    <mergeCell ref="R4:S4"/>
    <mergeCell ref="AH4:AH5"/>
    <mergeCell ref="A18:C18"/>
    <mergeCell ref="A9:AI9"/>
    <mergeCell ref="A10:AI10"/>
    <mergeCell ref="A11:A13"/>
    <mergeCell ref="B11:C11"/>
    <mergeCell ref="B12:C12"/>
    <mergeCell ref="B13:C13"/>
    <mergeCell ref="A14:C14"/>
    <mergeCell ref="A15:AI15"/>
    <mergeCell ref="A16:A17"/>
    <mergeCell ref="B16:C16"/>
    <mergeCell ref="B17:C17"/>
    <mergeCell ref="X4:Y4"/>
    <mergeCell ref="Z4:AA4"/>
    <mergeCell ref="AB4:AC4"/>
    <mergeCell ref="Z22:AA22"/>
    <mergeCell ref="D22:E22"/>
    <mergeCell ref="F22:G22"/>
    <mergeCell ref="H22:I22"/>
    <mergeCell ref="J22:K22"/>
    <mergeCell ref="L22:M22"/>
    <mergeCell ref="N22:O22"/>
    <mergeCell ref="A30:AG30"/>
    <mergeCell ref="AB22:AC22"/>
    <mergeCell ref="AD22:AE22"/>
    <mergeCell ref="AF22:AG22"/>
    <mergeCell ref="A24:AI24"/>
    <mergeCell ref="A25:C28"/>
    <mergeCell ref="D25:G25"/>
    <mergeCell ref="H25:K25"/>
    <mergeCell ref="AD25:AG25"/>
    <mergeCell ref="D26:E26"/>
    <mergeCell ref="F26:G26"/>
    <mergeCell ref="P22:Q22"/>
    <mergeCell ref="R22:S22"/>
    <mergeCell ref="T22:U22"/>
    <mergeCell ref="V22:W22"/>
    <mergeCell ref="X22:Y22"/>
    <mergeCell ref="H26:I26"/>
    <mergeCell ref="J26:K26"/>
    <mergeCell ref="AD26:AE26"/>
    <mergeCell ref="AF26:AG26"/>
    <mergeCell ref="A29:AG29"/>
    <mergeCell ref="A37:AG37"/>
    <mergeCell ref="A31:AG31"/>
    <mergeCell ref="A32:AG32"/>
    <mergeCell ref="A33:AG33"/>
    <mergeCell ref="A34:AG34"/>
    <mergeCell ref="A35:AG35"/>
    <mergeCell ref="A36:AG36"/>
  </mergeCells>
  <pageMargins left="0.23622047244094491" right="0.27559055118110237" top="1.0629921259842521" bottom="0.35433070866141736" header="0.23622047244094491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нагрузка сен 2021</vt:lpstr>
      <vt:lpstr>титул сен 2021</vt:lpstr>
      <vt:lpstr>нагрузка янв 2022</vt:lpstr>
      <vt:lpstr>титул янв 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2022-09-09T02:28:28Z</dcterms:modified>
</cp:coreProperties>
</file>